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55" windowHeight="8355" activeTab="4"/>
  </bookViews>
  <sheets>
    <sheet name="282 cơ sở sửa" sheetId="1" r:id="rId1"/>
    <sheet name="BTH chung" sheetId="2" r:id="rId2"/>
    <sheet name="cà phê" sheetId="3" r:id="rId3"/>
    <sheet name="Chè" sheetId="4" r:id="rId4"/>
    <sheet name="Bơ" sheetId="5" r:id="rId5"/>
    <sheet name="Tiêu" sheetId="6" r:id="rId6"/>
    <sheet name="Sầu riêng" sheetId="7" r:id="rId7"/>
    <sheet name="Mắc ca" sheetId="8" r:id="rId8"/>
    <sheet name="Mít nghệ" sheetId="9" r:id="rId9"/>
    <sheet name="Măng cụt" sheetId="10" r:id="rId10"/>
    <sheet name="chuối" sheetId="11" r:id="rId11"/>
    <sheet name="điều" sheetId="12" r:id="rId12"/>
    <sheet name="ăn quả khác" sheetId="13" r:id="rId13"/>
  </sheets>
  <externalReferences>
    <externalReference r:id="rId16"/>
  </externalReferences>
  <definedNames/>
  <calcPr fullCalcOnLoad="1"/>
</workbook>
</file>

<file path=xl/comments5.xml><?xml version="1.0" encoding="utf-8"?>
<comments xmlns="http://schemas.openxmlformats.org/spreadsheetml/2006/main">
  <authors>
    <author>TDT</author>
  </authors>
  <commentList>
    <comment ref="A45" authorId="0">
      <text>
        <r>
          <rPr>
            <b/>
            <sz val="9"/>
            <rFont val="Tahoma"/>
            <family val="2"/>
          </rPr>
          <t>TDT: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<sst xmlns="http://schemas.openxmlformats.org/spreadsheetml/2006/main" count="4018" uniqueCount="1099">
  <si>
    <t>TT</t>
  </si>
  <si>
    <t>Họ &amp; tên chủ cơ sở</t>
  </si>
  <si>
    <t>Địa chỉ</t>
  </si>
  <si>
    <t>Điện thoại</t>
  </si>
  <si>
    <t>I</t>
  </si>
  <si>
    <t>Đức Trọng</t>
  </si>
  <si>
    <t>Thanh Nhàn</t>
  </si>
  <si>
    <t>QL 27 - TT Liên Nghĩa</t>
  </si>
  <si>
    <t>0977 102559</t>
  </si>
  <si>
    <t>Cây bơ</t>
  </si>
  <si>
    <t>Thành Nghĩa</t>
  </si>
  <si>
    <t>01652 246098</t>
  </si>
  <si>
    <t>Đức Hoàng</t>
  </si>
  <si>
    <t>QL 27 -  TT Liên Nghĩa</t>
  </si>
  <si>
    <t>0919 4408391</t>
  </si>
  <si>
    <t>Trần Xuân Sự</t>
  </si>
  <si>
    <t>Tổ 60 - TT Liên Nghĩa</t>
  </si>
  <si>
    <t>01693 557994</t>
  </si>
  <si>
    <t>Cà phê</t>
  </si>
  <si>
    <t>Than Minh</t>
  </si>
  <si>
    <t>Tổ 62 - TT Liên Nghĩa</t>
  </si>
  <si>
    <t>0989 049496</t>
  </si>
  <si>
    <t>Tằng Hồi Phu</t>
  </si>
  <si>
    <t>Phi Nôm - xã Hiệp Thạnh</t>
  </si>
  <si>
    <t>Hoàng Văn Thạch</t>
  </si>
  <si>
    <t>Hùng Thủy</t>
  </si>
  <si>
    <t>Phan Trọng Hùng</t>
  </si>
  <si>
    <t>Tân Nghĩa - xã Tân Thành</t>
  </si>
  <si>
    <t>0989 841664</t>
  </si>
  <si>
    <t>Lệ Thấy</t>
  </si>
  <si>
    <t>Cao Thị Mỹ Lệ</t>
  </si>
  <si>
    <t>Tà Nhiên - xã Tà Năng</t>
  </si>
  <si>
    <t>0976 159667</t>
  </si>
  <si>
    <t>Hoàng Hà</t>
  </si>
  <si>
    <t>Đỗ Huy Hanh</t>
  </si>
  <si>
    <t>0977 774753</t>
  </si>
  <si>
    <t>Đạt</t>
  </si>
  <si>
    <t>Đỗ Viết Đạt</t>
  </si>
  <si>
    <t>0982 363402</t>
  </si>
  <si>
    <t>Hoàng Văn Thấy</t>
  </si>
  <si>
    <t>Chơ Ré - xã Đa Quyn</t>
  </si>
  <si>
    <t>0984 020231</t>
  </si>
  <si>
    <t>Đức Phú</t>
  </si>
  <si>
    <t>0943 343138</t>
  </si>
  <si>
    <t>Đỗ Quang Quỳnh</t>
  </si>
  <si>
    <t>0976 680685</t>
  </si>
  <si>
    <t>Tốt Hoa</t>
  </si>
  <si>
    <t>Lê Tất Diện</t>
  </si>
  <si>
    <t>Phú An - xã Phú Hội</t>
  </si>
  <si>
    <t>0963 420899</t>
  </si>
  <si>
    <t>Cây ăn quả</t>
  </si>
  <si>
    <t>Thảo Tuấn</t>
  </si>
  <si>
    <t>Nguyễn Đình Tuấn</t>
  </si>
  <si>
    <t>Phú Tân - xã Phú Hội</t>
  </si>
  <si>
    <t>0913 741870</t>
  </si>
  <si>
    <t>Đức Anh</t>
  </si>
  <si>
    <t>Lê Thị Thu Hương</t>
  </si>
  <si>
    <t>0913 400724</t>
  </si>
  <si>
    <t>Mắc ca</t>
  </si>
  <si>
    <t>Minh Giáp</t>
  </si>
  <si>
    <t>Phạm Văn Giáp</t>
  </si>
  <si>
    <t>R'Chai 1 - xã Phú Hội</t>
  </si>
  <si>
    <t>0984 708709</t>
  </si>
  <si>
    <t>Vân Toàn</t>
  </si>
  <si>
    <t>xã Tân Hội</t>
  </si>
  <si>
    <t>Bơ ghép</t>
  </si>
  <si>
    <t>Ngô Thương</t>
  </si>
  <si>
    <t>Sre Đăng, xã N'Thol Hạ</t>
  </si>
  <si>
    <t>0975 956678</t>
  </si>
  <si>
    <t>Nguyễn Văn Cường</t>
  </si>
  <si>
    <t>TB 3 - xã Bình Thạnh</t>
  </si>
  <si>
    <t>Ngọc Nam</t>
  </si>
  <si>
    <t>Trần Ngọc Nam</t>
  </si>
  <si>
    <t>Nam Loan - xã Ninh Loan</t>
  </si>
  <si>
    <t>01677 030237</t>
  </si>
  <si>
    <t>Huỳnh Điểu</t>
  </si>
  <si>
    <t>Trần Văn Đại</t>
  </si>
  <si>
    <t>0633 681868</t>
  </si>
  <si>
    <t>Mai Văn Hùng</t>
  </si>
  <si>
    <t>An Ninh - xã Liên Hiệp</t>
  </si>
  <si>
    <t>Đặng Văn Phong</t>
  </si>
  <si>
    <t>Ninh Hòa - xã Ninh Gia</t>
  </si>
  <si>
    <t>Văn Nhàn</t>
  </si>
  <si>
    <t>Đào Văn Nhàn</t>
  </si>
  <si>
    <t>Đại Ninh - xã Ninh Gia</t>
  </si>
  <si>
    <t>01663 516007</t>
  </si>
  <si>
    <t>Hoàng Phương</t>
  </si>
  <si>
    <t>Hoàng Văn Phương</t>
  </si>
  <si>
    <t>01692 572280</t>
  </si>
  <si>
    <t>Trần Văn Đông</t>
  </si>
  <si>
    <t>Đăng S'Rôn - xã Ninh Gia</t>
  </si>
  <si>
    <t>Tâm</t>
  </si>
  <si>
    <t>Ba Thắm</t>
  </si>
  <si>
    <t>0902 361574</t>
  </si>
  <si>
    <t>Hoàng Yến</t>
  </si>
  <si>
    <t>0978 707833</t>
  </si>
  <si>
    <t>Thanh Hội</t>
  </si>
  <si>
    <t>Thôn Tà in - xã Tà Hine</t>
  </si>
  <si>
    <t>Xuân Thủ</t>
  </si>
  <si>
    <t>0975 377278</t>
  </si>
  <si>
    <t>Trung Lan</t>
  </si>
  <si>
    <t>Lê Phước Quang</t>
  </si>
  <si>
    <t>B'Liang - xã Tà Hine</t>
  </si>
  <si>
    <t>Tiêu</t>
  </si>
  <si>
    <t>Lê Minh Tuấn</t>
  </si>
  <si>
    <t>II</t>
  </si>
  <si>
    <t>Đam Rông</t>
  </si>
  <si>
    <t>Triệu Đức Dương</t>
  </si>
  <si>
    <t>Thôn Pang Dung - Đạ Knàng</t>
  </si>
  <si>
    <t>0988 344044</t>
  </si>
  <si>
    <t>Lê Thị Luận</t>
  </si>
  <si>
    <t>Thôn Đạ Mul - Đạ Knàng</t>
  </si>
  <si>
    <t>Trương Công Khanh</t>
  </si>
  <si>
    <t>Thôn Đạ Pul - Đạ Knàng</t>
  </si>
  <si>
    <t>0978 159399</t>
  </si>
  <si>
    <t>Vũ Thị Hoa</t>
  </si>
  <si>
    <t>Thôn Tân Trung - Đạ Knàng</t>
  </si>
  <si>
    <t>0984 362742</t>
  </si>
  <si>
    <t>Bùi Vũ Phong</t>
  </si>
  <si>
    <t>Thôn Trung Tâm - Đạ Knàng</t>
  </si>
  <si>
    <t>01678 337284</t>
  </si>
  <si>
    <t>Trịnh Viết Nam</t>
  </si>
  <si>
    <t>Cây ăn trái các loại</t>
  </si>
  <si>
    <t>Nguyễn Văn Nghiêm</t>
  </si>
  <si>
    <t>Mai Trọng Vỡ</t>
  </si>
  <si>
    <t>Nguyễn Thị Loan</t>
  </si>
  <si>
    <t>Thôn Đồng Tâm - Phi Liêng</t>
  </si>
  <si>
    <t>01696 444273</t>
  </si>
  <si>
    <t>Nguyễn Văn Minh</t>
  </si>
  <si>
    <t>Thôn 1 - Liêng Sronh</t>
  </si>
  <si>
    <t>Ngô Ngọc Chiến</t>
  </si>
  <si>
    <t>Trần Văn Phi</t>
  </si>
  <si>
    <t>Nguyễn Minh Chiến</t>
  </si>
  <si>
    <t>Thôn 3 - Liêng Sronh</t>
  </si>
  <si>
    <t>Nguyễn Thái Hòa</t>
  </si>
  <si>
    <t>Lê Văn Thận</t>
  </si>
  <si>
    <t>Thôn 2 - Rô Men</t>
  </si>
  <si>
    <t>Lê Quang Vinh</t>
  </si>
  <si>
    <t>Thôn 4 - Rô Men</t>
  </si>
  <si>
    <t>Giang Thị Lệ Huyền</t>
  </si>
  <si>
    <t xml:space="preserve">Thôn 1 - Rô Men </t>
  </si>
  <si>
    <t>0868 211799</t>
  </si>
  <si>
    <t>Vũ Anh Quang</t>
  </si>
  <si>
    <t>Ngọc Sáu</t>
  </si>
  <si>
    <t>Vũ Ngọc Sáu</t>
  </si>
  <si>
    <t>Thôn Phi Jút - Đạ Rsal</t>
  </si>
  <si>
    <t>01675 96299</t>
  </si>
  <si>
    <t xml:space="preserve">Thôn Đak Măng - Đạ Rsal </t>
  </si>
  <si>
    <t>Lê Kim Hùng</t>
  </si>
  <si>
    <t>Đỗ Ngọc Điểu</t>
  </si>
  <si>
    <t>Lê Đình Cường</t>
  </si>
  <si>
    <t xml:space="preserve">Thôn Liên Hương - Đạ Rsal </t>
  </si>
  <si>
    <t>Lê Duy Khánh</t>
  </si>
  <si>
    <t xml:space="preserve">Thôn Liên Trang 1 - Đạ Tông </t>
  </si>
  <si>
    <t>0914 593808</t>
  </si>
  <si>
    <t>III</t>
  </si>
  <si>
    <t>Lâm Hà</t>
  </si>
  <si>
    <t>Nguyễn Văn Bảy</t>
  </si>
  <si>
    <t>Thôn 6 - Đa Đờn</t>
  </si>
  <si>
    <t>Cây Cà phê các loại</t>
  </si>
  <si>
    <t>Vũ Gia Nam</t>
  </si>
  <si>
    <t>An Phước</t>
  </si>
  <si>
    <t>Vũ Văn Giới</t>
  </si>
  <si>
    <t>Đa Nung</t>
  </si>
  <si>
    <t>Nguyễn Thị Mai</t>
  </si>
  <si>
    <t>Đam Pao</t>
  </si>
  <si>
    <t>Nguyễn Văn Đằng</t>
  </si>
  <si>
    <t>Thôn 2 - Đạ đờn</t>
  </si>
  <si>
    <t>Nguyễn Thị Hường</t>
  </si>
  <si>
    <t>Tân Tiến</t>
  </si>
  <si>
    <t>Nguyễn Minh Quốc</t>
  </si>
  <si>
    <t>Từ liêm - Nam Ban</t>
  </si>
  <si>
    <t>Chử Minh Hiếu</t>
  </si>
  <si>
    <t>Thăng Long - Nam Ban</t>
  </si>
  <si>
    <t>Nguyễn Thị Nhài</t>
  </si>
  <si>
    <t>Thăng Long- Nam Ban</t>
  </si>
  <si>
    <t>Đỗ Đình Lực</t>
  </si>
  <si>
    <t>Từ Liêm - Nam Ban</t>
  </si>
  <si>
    <t>Nguyễn Thị Ngoan</t>
  </si>
  <si>
    <t>Nguyễn Hồng</t>
  </si>
  <si>
    <t>Gia.Thanh - Đinh Văn</t>
  </si>
  <si>
    <t>Nguyễn Thanh Tùng</t>
  </si>
  <si>
    <t>Q. Đức, Đinh Văn</t>
  </si>
  <si>
    <t>Bùi Minh Yến</t>
  </si>
  <si>
    <t>Văn Tâm  Đinh Văn</t>
  </si>
  <si>
    <t>0915 749063</t>
  </si>
  <si>
    <t>Đào Hữu Nga</t>
  </si>
  <si>
    <t>Văn Minh-Đinh Văn</t>
  </si>
  <si>
    <t>0984 077227</t>
  </si>
  <si>
    <t>Hoàng Ngọc Bích</t>
  </si>
  <si>
    <t>Gia Thạnh</t>
  </si>
  <si>
    <t>Ngô Ngọc Bình</t>
  </si>
  <si>
    <t>Hoàng Thị Yến</t>
  </si>
  <si>
    <t>Văn Tâm</t>
  </si>
  <si>
    <t>Nguyễn Thị  Định</t>
  </si>
  <si>
    <t>Tân Trung - Tân Hà</t>
  </si>
  <si>
    <t>Trần Thị Dự</t>
  </si>
  <si>
    <t>Đ Phượng 1-Tân Hà</t>
  </si>
  <si>
    <t>Hoàng Văn Chính</t>
  </si>
  <si>
    <t>Tân Hiệp</t>
  </si>
  <si>
    <t>Dương Cao Dũng</t>
  </si>
  <si>
    <t>Tân Tiến -Tân Văn</t>
  </si>
  <si>
    <t>Trần Xuân Hạnh</t>
  </si>
  <si>
    <t>Nguyễn Văn Trào</t>
  </si>
  <si>
    <t>Vân Khánh</t>
  </si>
  <si>
    <t>Tiến Vân</t>
  </si>
  <si>
    <t>Đinh Văn Lâm</t>
  </si>
  <si>
    <t>Thôn 3 - Gia Lâm</t>
  </si>
  <si>
    <t>0978 425818</t>
  </si>
  <si>
    <t>Lâm Viết Bích</t>
  </si>
  <si>
    <t>Thôn 4 - Gia Lâm</t>
  </si>
  <si>
    <t>Nguyễn Mạnh Chường</t>
  </si>
  <si>
    <t>Đỗ Văn Yến</t>
  </si>
  <si>
    <t>Liên Hồ</t>
  </si>
  <si>
    <t>Nguyễn Thị Liên</t>
  </si>
  <si>
    <t>Đoàn Kết</t>
  </si>
  <si>
    <t>IV</t>
  </si>
  <si>
    <t>Di Linh</t>
  </si>
  <si>
    <t>Đặng Thị Hà</t>
  </si>
  <si>
    <t>Hàng Hải - Gung Ré</t>
  </si>
  <si>
    <t>01238 896449</t>
  </si>
  <si>
    <t>Lý Văn Úc</t>
  </si>
  <si>
    <t>25 Lăng Cú - Gung Ré</t>
  </si>
  <si>
    <t>0976 069360</t>
  </si>
  <si>
    <t>Đỗ Đức Hiệp</t>
  </si>
  <si>
    <t>71 Đồng Lạc 1 - Đinh Lạc</t>
  </si>
  <si>
    <t>01647 215719</t>
  </si>
  <si>
    <t>Phương Liên</t>
  </si>
  <si>
    <t>Đăng Rách - Gung Ré</t>
  </si>
  <si>
    <t>01686 269603</t>
  </si>
  <si>
    <t>Trần Thị Lệ</t>
  </si>
  <si>
    <t>01689 253422</t>
  </si>
  <si>
    <t>Vườn ươm 44</t>
  </si>
  <si>
    <t>Đỗ Vương Bình</t>
  </si>
  <si>
    <t xml:space="preserve">44A Tân Lạc 1 - Đinh Lạc </t>
  </si>
  <si>
    <t>0633 508594</t>
  </si>
  <si>
    <t>Lê Đức Hoàng</t>
  </si>
  <si>
    <t xml:space="preserve">133 Tân Nghĩa - Tân Nghĩa </t>
  </si>
  <si>
    <t>01659 426701</t>
  </si>
  <si>
    <t>Trần Thị Nề</t>
  </si>
  <si>
    <t xml:space="preserve">51 Tân Nghĩa - Tân Nghĩa  </t>
  </si>
  <si>
    <t>Phạm Thị Ánh</t>
  </si>
  <si>
    <t xml:space="preserve">37 Tân Nghĩa - Tân Nghĩa </t>
  </si>
  <si>
    <t>0633 798261</t>
  </si>
  <si>
    <t>Toàn Thắng</t>
  </si>
  <si>
    <t>Vũ Văn Chiến</t>
  </si>
  <si>
    <t xml:space="preserve">Đồng Lạc - Tân Nghĩa </t>
  </si>
  <si>
    <t>0975 376614</t>
  </si>
  <si>
    <t>Bảo Linh</t>
  </si>
  <si>
    <t>Vũ Thị Nhung</t>
  </si>
  <si>
    <t xml:space="preserve">Đồng Lạc - Tân Nghĩa  </t>
  </si>
  <si>
    <t>01264 640989</t>
  </si>
  <si>
    <t>Trung Nông</t>
  </si>
  <si>
    <t>Võ Thiện Nghĩa</t>
  </si>
  <si>
    <t>0985 701230</t>
  </si>
  <si>
    <t>Thỉnh Cam</t>
  </si>
  <si>
    <t>Võ Văn Thỉnh</t>
  </si>
  <si>
    <t>109 Đồng Lạc - Tân Nghĩa</t>
  </si>
  <si>
    <t>0974 747345</t>
  </si>
  <si>
    <t>Thế giới cây trồng</t>
  </si>
  <si>
    <t>Nguyễn Văn Anh</t>
  </si>
  <si>
    <t>0938 368969</t>
  </si>
  <si>
    <t>Lê Công Phong</t>
  </si>
  <si>
    <t>416 Hiệp Thành 1 -  Tam Bố</t>
  </si>
  <si>
    <t>01277 705252</t>
  </si>
  <si>
    <t>Phạm Thị Được</t>
  </si>
  <si>
    <t xml:space="preserve">331 Thôn 6 - Tân Lâm </t>
  </si>
  <si>
    <t>01683 267507</t>
  </si>
  <si>
    <t>Phạm Văn Uyên</t>
  </si>
  <si>
    <t xml:space="preserve">Thôn 6 - Tân Lâm </t>
  </si>
  <si>
    <t>0973 664334</t>
  </si>
  <si>
    <t>Phạm Văn Đoan</t>
  </si>
  <si>
    <t>0987 729669</t>
  </si>
  <si>
    <t>Thanh Lâm</t>
  </si>
  <si>
    <t>Lâm Thị Mỹ Trinh</t>
  </si>
  <si>
    <t xml:space="preserve">63 Trần Phú - TT Di Linh </t>
  </si>
  <si>
    <t>01673 632066</t>
  </si>
  <si>
    <t>Nguyễn Thành Vinh</t>
  </si>
  <si>
    <t xml:space="preserve">34 Tổ 20 - TT Di Linh </t>
  </si>
  <si>
    <t>0918 331526</t>
  </si>
  <si>
    <t>Nguyễn Công Lý</t>
  </si>
  <si>
    <t xml:space="preserve">Tổ 20 - TT Di Linh </t>
  </si>
  <si>
    <t>0965 030024</t>
  </si>
  <si>
    <t>Bùi Ngọc Dậu</t>
  </si>
  <si>
    <t xml:space="preserve">319 Tổ 12 - TT Di Linh </t>
  </si>
  <si>
    <t>0633 870546</t>
  </si>
  <si>
    <t>Nguyễn Đình Sự</t>
  </si>
  <si>
    <t xml:space="preserve">26 Tổ 9 - TT Di Linh </t>
  </si>
  <si>
    <t>BằngVăn Ba</t>
  </si>
  <si>
    <t xml:space="preserve">346 Thôn 5 - Tân Châu </t>
  </si>
  <si>
    <t>01676 242065</t>
  </si>
  <si>
    <t>Trần Đình Thoan</t>
  </si>
  <si>
    <t xml:space="preserve">Thôn 8 - Liên Đàm </t>
  </si>
  <si>
    <t>Cây cà phê</t>
  </si>
  <si>
    <t>Quốc Cường</t>
  </si>
  <si>
    <t>Lương Đình Tuấn</t>
  </si>
  <si>
    <t xml:space="preserve">368 Thôn 3 - Liên Đầm </t>
  </si>
  <si>
    <t>0962 180491</t>
  </si>
  <si>
    <t>Văn Hùng</t>
  </si>
  <si>
    <t>Nguyễn Văn Hùng</t>
  </si>
  <si>
    <t>Trần Thị Vân</t>
  </si>
  <si>
    <t xml:space="preserve">Thôn 3 - Liên Đầm </t>
  </si>
  <si>
    <t>Su Su</t>
  </si>
  <si>
    <t>Đoàn Minh Chương</t>
  </si>
  <si>
    <t xml:space="preserve">Phú Hiệp 1 - Gia Hiệp </t>
  </si>
  <si>
    <t>0918 917131</t>
  </si>
  <si>
    <t>Thanh Huyền</t>
  </si>
  <si>
    <t>Lâm Văn Đạt</t>
  </si>
  <si>
    <t xml:space="preserve">Thôn 3 - Hoà Nam </t>
  </si>
  <si>
    <t>0962 100474</t>
  </si>
  <si>
    <t>Quý Tập</t>
  </si>
  <si>
    <t>Ngô Quý Tập</t>
  </si>
  <si>
    <t>0979 266898</t>
  </si>
  <si>
    <t>Đoàn Văn Điểu</t>
  </si>
  <si>
    <t xml:space="preserve">Thôn 14 - Hoà Ninh </t>
  </si>
  <si>
    <t>0988 409539</t>
  </si>
  <si>
    <t>Mai Đại Trang</t>
  </si>
  <si>
    <t>MaiThanh Tùng</t>
  </si>
  <si>
    <t>01655 303303</t>
  </si>
  <si>
    <t>Vũ Hữu Khôi</t>
  </si>
  <si>
    <t>01659 400863</t>
  </si>
  <si>
    <t>Nguyễn Văn Nam</t>
  </si>
  <si>
    <t xml:space="preserve">Thôn 15 - Hoà Ninh </t>
  </si>
  <si>
    <t>0986 841019</t>
  </si>
  <si>
    <t>Hà Văn Biền</t>
  </si>
  <si>
    <t>Quyết Thắng</t>
  </si>
  <si>
    <t>Vũ Đình Nghị</t>
  </si>
  <si>
    <t xml:space="preserve">Thôn 1 - Hoà Nam </t>
  </si>
  <si>
    <t>01669 194135</t>
  </si>
  <si>
    <t>Nhất Quang</t>
  </si>
  <si>
    <t>Bạch Thị Nhất</t>
  </si>
  <si>
    <t xml:space="preserve">TT Di Linh </t>
  </si>
  <si>
    <t>Lưu Quốc Chính</t>
  </si>
  <si>
    <t xml:space="preserve">Thôn 3 - Hoà Trung </t>
  </si>
  <si>
    <t>0977 771337</t>
  </si>
  <si>
    <t>Vũ Hiển</t>
  </si>
  <si>
    <t>Vũ Duy Hiển</t>
  </si>
  <si>
    <t xml:space="preserve">Thôn 2 - Hoà Nam </t>
  </si>
  <si>
    <t>0972 423485</t>
  </si>
  <si>
    <t>Trần Thị Hồng Hiếu</t>
  </si>
  <si>
    <t xml:space="preserve">Thôn 2 - Đinh Trang Thượng </t>
  </si>
  <si>
    <t>0987 073113</t>
  </si>
  <si>
    <t>Tuấn An Khang</t>
  </si>
  <si>
    <t>Trần Thị Nhung</t>
  </si>
  <si>
    <t xml:space="preserve">Thôn 8 - Hoà Bắc </t>
  </si>
  <si>
    <t>01234 243324</t>
  </si>
  <si>
    <t>Minh Đĩnh</t>
  </si>
  <si>
    <t xml:space="preserve">Thôn 3 - Hoà Bắc </t>
  </si>
  <si>
    <t>0978 214973</t>
  </si>
  <si>
    <t>Kiên Giang</t>
  </si>
  <si>
    <t>Phạm Kiên Giang</t>
  </si>
  <si>
    <t xml:space="preserve">Thôn 1 - Hoà Bắc </t>
  </si>
  <si>
    <t>0974 101701</t>
  </si>
  <si>
    <t>Nhật Tiến</t>
  </si>
  <si>
    <t>Hồ Nhật Tiến</t>
  </si>
  <si>
    <t xml:space="preserve">Thôn 16 - Hoà Ninh </t>
  </si>
  <si>
    <t>01636 362263</t>
  </si>
  <si>
    <t>V</t>
  </si>
  <si>
    <t>Bảo Lộc</t>
  </si>
  <si>
    <t>Bùi Công Thắng</t>
  </si>
  <si>
    <t xml:space="preserve">Khu 3B - phường 1 </t>
  </si>
  <si>
    <t>0907 163068</t>
  </si>
  <si>
    <t>Cù Ngọc Hoà</t>
  </si>
  <si>
    <t>0903 152233</t>
  </si>
  <si>
    <t>Cây chè</t>
  </si>
  <si>
    <t>0905 355422</t>
  </si>
  <si>
    <t>Nguyễn Xuân Hòa</t>
  </si>
  <si>
    <t>Khu 3B -  phường 1</t>
  </si>
  <si>
    <t>0918 361506</t>
  </si>
  <si>
    <t>Lê Đức Do</t>
  </si>
  <si>
    <t>Khu 3B - phường 1</t>
  </si>
  <si>
    <t>0982 201037</t>
  </si>
  <si>
    <t>Phạm Phúc Hải</t>
  </si>
  <si>
    <t>0918 816185</t>
  </si>
  <si>
    <t>Nguyễn Thị Hải</t>
  </si>
  <si>
    <t>Đào Văn Quân</t>
  </si>
  <si>
    <t>0919 001311</t>
  </si>
  <si>
    <t>Lê Duy Hải</t>
  </si>
  <si>
    <t>0976 163618</t>
  </si>
  <si>
    <t>Ngô Văn Bảy</t>
  </si>
  <si>
    <t>0986 716219</t>
  </si>
  <si>
    <t>Nguyễn Trọng Toán</t>
  </si>
  <si>
    <t>0982 082649</t>
  </si>
  <si>
    <t>Đinh Xuân Hà</t>
  </si>
  <si>
    <t>0982 133852</t>
  </si>
  <si>
    <t>Trần Thị Huệ</t>
  </si>
  <si>
    <t>0918 249380</t>
  </si>
  <si>
    <t>Thủy Tâm</t>
  </si>
  <si>
    <t>Nguyễn Minh Tâm</t>
  </si>
  <si>
    <t>0919 417411</t>
  </si>
  <si>
    <t>Nguyễn Đức Toàn</t>
  </si>
  <si>
    <t>0973 544607</t>
  </si>
  <si>
    <t>Phạm Xuân Trường</t>
  </si>
  <si>
    <t>Thôn 5 - xã Đam Bri</t>
  </si>
  <si>
    <t>0918 785350</t>
  </si>
  <si>
    <t>Nguyễn Hữu Thể</t>
  </si>
  <si>
    <t>0988 235767</t>
  </si>
  <si>
    <t>Trần Văn Giới</t>
  </si>
  <si>
    <t>0633 863189</t>
  </si>
  <si>
    <t>Nguyễn Thị Tân</t>
  </si>
  <si>
    <t>Hồ Thị Khang</t>
  </si>
  <si>
    <t>Nguyễn Xuân Phú</t>
  </si>
  <si>
    <t>Khu 3B, phường 1</t>
  </si>
  <si>
    <t>0934 031693</t>
  </si>
  <si>
    <t>Hoàng Thị Kim Ngọc</t>
  </si>
  <si>
    <t>Lộc Sơn</t>
  </si>
  <si>
    <t>0633 725580</t>
  </si>
  <si>
    <t>51 Hà Giang</t>
  </si>
  <si>
    <t>0633 864169</t>
  </si>
  <si>
    <t>Lê Văn Lên</t>
  </si>
  <si>
    <t>Xóm 2 - thôn 11 - Đam Bri</t>
  </si>
  <si>
    <t>0987 555761</t>
  </si>
  <si>
    <t>Nguyễn Xuân Bách</t>
  </si>
  <si>
    <t>Khu 8B - Lộc Sơn</t>
  </si>
  <si>
    <t>0987 009791</t>
  </si>
  <si>
    <t>Vũ Thị Huê</t>
  </si>
  <si>
    <t>0633 725504</t>
  </si>
  <si>
    <t>10 khu 3B - phường 1</t>
  </si>
  <si>
    <t>Lê Đức Dụng</t>
  </si>
  <si>
    <t>Đỗ Văn Bắc</t>
  </si>
  <si>
    <t>0978 696146</t>
  </si>
  <si>
    <t>Tạ Văn Hạnh</t>
  </si>
  <si>
    <t>Nguyễn Phương Hiền</t>
  </si>
  <si>
    <t>0976 459497</t>
  </si>
  <si>
    <t>Đỗ Văn Được</t>
  </si>
  <si>
    <t>0933 066558</t>
  </si>
  <si>
    <t>Chu Văn Tấn</t>
  </si>
  <si>
    <t>0929 355612</t>
  </si>
  <si>
    <t>Đinh Thanh Sơn</t>
  </si>
  <si>
    <t>0788 409864</t>
  </si>
  <si>
    <t>Huỳnh Kim Trí</t>
  </si>
  <si>
    <t>Nguyễn Hữu Thiên</t>
  </si>
  <si>
    <t>Trương Công Chánh</t>
  </si>
  <si>
    <t>01653 714993</t>
  </si>
  <si>
    <t>Đoàn Đức Hậu</t>
  </si>
  <si>
    <t>Tổ 13 - phường 1</t>
  </si>
  <si>
    <t>Nguyễn Thị Phương</t>
  </si>
  <si>
    <t>Nguyễn Thị Minh</t>
  </si>
  <si>
    <t>Nguyễn Quang Ký</t>
  </si>
  <si>
    <t>Trần Xuân Hồng</t>
  </si>
  <si>
    <t>Lê Thanh Dũng</t>
  </si>
  <si>
    <t>Tổ 1 - Lộc Phát</t>
  </si>
  <si>
    <t>Nguyễn Văn Mừng</t>
  </si>
  <si>
    <t>Đỗ Văn Biên</t>
  </si>
  <si>
    <t>Nguyễn Thái Việt</t>
  </si>
  <si>
    <t>Đoàn Văn Cương</t>
  </si>
  <si>
    <t>Nguyễn Văn Thể</t>
  </si>
  <si>
    <t>Ngô Anh Tuấn</t>
  </si>
  <si>
    <t>Ngô Thị Sinh</t>
  </si>
  <si>
    <t>Nguyễn Xuân Quý</t>
  </si>
  <si>
    <t>Lê Quang Lãm</t>
  </si>
  <si>
    <t>Tổ 3 - phương2</t>
  </si>
  <si>
    <t>Vũ Văn Bình</t>
  </si>
  <si>
    <t>Phường Lộc Phát</t>
  </si>
  <si>
    <t>Hữu Trọng</t>
  </si>
  <si>
    <t>Phường Lộc Sơn</t>
  </si>
  <si>
    <t>Nguyễn Phương Oanh</t>
  </si>
  <si>
    <t>Tổ 10 - phường 1</t>
  </si>
  <si>
    <t>Đặng Đình Hòa</t>
  </si>
  <si>
    <t>Tổ 13 - Lộc Sơn</t>
  </si>
  <si>
    <t>Nguyễn Thị Lý</t>
  </si>
  <si>
    <t>Tổ 12 - phường 1</t>
  </si>
  <si>
    <t>Tổ 11 - Lộc Sơn</t>
  </si>
  <si>
    <t>Nguyễn Thị Hoàng</t>
  </si>
  <si>
    <t>Tổ 10 - Lộc Sơn</t>
  </si>
  <si>
    <t>Hà Thị Ân</t>
  </si>
  <si>
    <t>Tổ 2 - Lộc Phát</t>
  </si>
  <si>
    <t>Nguyễn Thị Hà</t>
  </si>
  <si>
    <t>Nguyễn Xuân Hiền</t>
  </si>
  <si>
    <t>92/2 Lam Sơn - Lộc Sơn</t>
  </si>
  <si>
    <t>Nguyễn Hữu Phú</t>
  </si>
  <si>
    <t>Lê Thị Xuyến</t>
  </si>
  <si>
    <t>Thôn 2 - xã Đạm Bri</t>
  </si>
  <si>
    <t>Lê Đình Hướng</t>
  </si>
  <si>
    <t>208B - Lý Thường Kiệt</t>
  </si>
  <si>
    <t>Nguyễn Văn Trung</t>
  </si>
  <si>
    <t>Bùi Trọng Giới</t>
  </si>
  <si>
    <t>Bùi Quốc Tiệp</t>
  </si>
  <si>
    <t>Nguyễn Thị Thanh</t>
  </si>
  <si>
    <t>Phạm Đình Trọng</t>
  </si>
  <si>
    <t>Võ Văn Cường</t>
  </si>
  <si>
    <t>Lê Đức Dung</t>
  </si>
  <si>
    <t>Tổ 13 - phường 2</t>
  </si>
  <si>
    <t>Lê Huy Thiện</t>
  </si>
  <si>
    <t>Tổ 13 - phường 3</t>
  </si>
  <si>
    <t>Nguyễn Tấn Đức</t>
  </si>
  <si>
    <t>Tổ 13 - phường 4</t>
  </si>
  <si>
    <t>An Thị Hoàng</t>
  </si>
  <si>
    <t>Tổ 13 - phường 5</t>
  </si>
  <si>
    <t>Nguyễn Thị Duyên</t>
  </si>
  <si>
    <t>Tổ 13 - phường 6</t>
  </si>
  <si>
    <t>Trần Văn Danh</t>
  </si>
  <si>
    <t>Tổ 13 - phường 7</t>
  </si>
  <si>
    <t>Nguyễn Đức Minh</t>
  </si>
  <si>
    <t>44 Trần Phú - Lộc Sơn</t>
  </si>
  <si>
    <t>Nguyễn Đức Toán</t>
  </si>
  <si>
    <t>Tổ 13 - phường 9</t>
  </si>
  <si>
    <t>LAREC</t>
  </si>
  <si>
    <t>TTNC TN Nông lâm 
nghiệp Lâm Đồng</t>
  </si>
  <si>
    <t>0633 864794</t>
  </si>
  <si>
    <t>VI</t>
  </si>
  <si>
    <t>Bảo Lâm</t>
  </si>
  <si>
    <t>Ngọc Biên</t>
  </si>
  <si>
    <t xml:space="preserve">Tổ 14 - TT Lộc Thắng </t>
  </si>
  <si>
    <t>01697 380119</t>
  </si>
  <si>
    <t>Trịnh Văn Vỵ</t>
  </si>
  <si>
    <t>Tổ 15 - TT Lộc Thắng</t>
  </si>
  <si>
    <t>01674 271459</t>
  </si>
  <si>
    <t>Lưu Thị Thanh Hồng</t>
  </si>
  <si>
    <t xml:space="preserve">Tổ 17 - TT Lộc Thắng </t>
  </si>
  <si>
    <t>0975 621816</t>
  </si>
  <si>
    <t>Nguyễn Văn Thuấn</t>
  </si>
  <si>
    <t xml:space="preserve">Tổ 1 - TT Lộc Thắng </t>
  </si>
  <si>
    <t>01666 308361</t>
  </si>
  <si>
    <t>0936 126397</t>
  </si>
  <si>
    <t>Nguyễn Văn Dậu</t>
  </si>
  <si>
    <t>0978 645085</t>
  </si>
  <si>
    <t>Hoàng Văn Trọng</t>
  </si>
  <si>
    <t>0985 012854</t>
  </si>
  <si>
    <t>Trường Sang</t>
  </si>
  <si>
    <t>Nguyễn Văn Am</t>
  </si>
  <si>
    <t xml:space="preserve">Thôn 1 - xã Lộc Bảo </t>
  </si>
  <si>
    <t>0915 901133</t>
  </si>
  <si>
    <t>Văn Phú</t>
  </si>
  <si>
    <t>Nguyễn Văn Phú</t>
  </si>
  <si>
    <t>01684 150244</t>
  </si>
  <si>
    <t>Tâm Hồng</t>
  </si>
  <si>
    <t>Nguyễn Văn Tâm</t>
  </si>
  <si>
    <t xml:space="preserve">Thôn 3 - xã Lộc Bảo </t>
  </si>
  <si>
    <t>01653 032533</t>
  </si>
  <si>
    <t>Nguyễn Văn Tưởng</t>
  </si>
  <si>
    <t xml:space="preserve">Thôn 5 - xã Lộc Nam </t>
  </si>
  <si>
    <t>Trần Văn Môn</t>
  </si>
  <si>
    <t xml:space="preserve">Thôn 9 - xã Lộc Nam </t>
  </si>
  <si>
    <t>0633 924307</t>
  </si>
  <si>
    <t>Lê Văn Ba</t>
  </si>
  <si>
    <t xml:space="preserve">Thôn 6 - xã Lộc Nam </t>
  </si>
  <si>
    <t>Lê Tùng Vinh</t>
  </si>
  <si>
    <t xml:space="preserve">Thôn 1 - xã Lộc Ngãi </t>
  </si>
  <si>
    <t>0933 771685</t>
  </si>
  <si>
    <t>Nguyễn Trung Chỉnh</t>
  </si>
  <si>
    <t>Bảo Sơn</t>
  </si>
  <si>
    <t>Nguyễn Bảo Sơn</t>
  </si>
  <si>
    <t>Thôn 2 - xã Lộc Ngãi</t>
  </si>
  <si>
    <t>Cây giống các loại</t>
  </si>
  <si>
    <t>Nguyễn Lương Tài</t>
  </si>
  <si>
    <t xml:space="preserve">Thôn 2 - xã Lộc Ngãi </t>
  </si>
  <si>
    <t>Bùi Văn Chính</t>
  </si>
  <si>
    <t xml:space="preserve">Thôn 12 - xã Lộc Ngãi </t>
  </si>
  <si>
    <t>Vũ Quốc Khanh</t>
  </si>
  <si>
    <t xml:space="preserve">Thôn 13 - xã Lộc Ngãi </t>
  </si>
  <si>
    <t>Kim Liên</t>
  </si>
  <si>
    <t>Ba Hùng</t>
  </si>
  <si>
    <t>Lê Kim Ba</t>
  </si>
  <si>
    <t xml:space="preserve">Thôn 3 - xã Lộc Thành </t>
  </si>
  <si>
    <t>01668 84533</t>
  </si>
  <si>
    <t>Thanh Phong</t>
  </si>
  <si>
    <t>Trần Thanh Phong</t>
  </si>
  <si>
    <t xml:space="preserve">Thôn 1 - xã Lộc Thành </t>
  </si>
  <si>
    <t>0948 372824</t>
  </si>
  <si>
    <t>Thanh Loan</t>
  </si>
  <si>
    <t>Nguyễn Thanh Loan</t>
  </si>
  <si>
    <t>0909 061903</t>
  </si>
  <si>
    <t>Lối</t>
  </si>
  <si>
    <t>Nguyễn Văn Lối</t>
  </si>
  <si>
    <t xml:space="preserve">Thôn 5 - xã Lộc Thành </t>
  </si>
  <si>
    <t>0986 043154</t>
  </si>
  <si>
    <t>Năm Xuân</t>
  </si>
  <si>
    <t>Lê Văn Xuân</t>
  </si>
  <si>
    <t xml:space="preserve">Thôn 6 - xã Lộc Thành </t>
  </si>
  <si>
    <t>01695 253113</t>
  </si>
  <si>
    <t>Bảo Nguyên</t>
  </si>
  <si>
    <t xml:space="preserve">Thôn 12 - xã Lộc Thành </t>
  </si>
  <si>
    <t>0912 6211728</t>
  </si>
  <si>
    <t>Đăng Sang</t>
  </si>
  <si>
    <t>Bùi Đình Thám</t>
  </si>
  <si>
    <t>0985 537067</t>
  </si>
  <si>
    <t>Diễn</t>
  </si>
  <si>
    <t>Phan Diễn</t>
  </si>
  <si>
    <t xml:space="preserve">Thôn 16 - xã Lộc Thành </t>
  </si>
  <si>
    <t>0632 214120</t>
  </si>
  <si>
    <t>Hải</t>
  </si>
  <si>
    <t>Hoàng Văn Hải</t>
  </si>
  <si>
    <t>0633 878186</t>
  </si>
  <si>
    <t>Nguyễn Văn Hoàng</t>
  </si>
  <si>
    <t xml:space="preserve">Thôn 1 - xã Lộc Bắc </t>
  </si>
  <si>
    <t>Nguyễn Thị Bích Hồng</t>
  </si>
  <si>
    <t>Vũ Quốc Triều</t>
  </si>
  <si>
    <t>Mai Thị Hiền</t>
  </si>
  <si>
    <t xml:space="preserve">Thôn 3 - xã Lộc Bắc </t>
  </si>
  <si>
    <t>0923 502316</t>
  </si>
  <si>
    <t>Nguyễn Tuyên</t>
  </si>
  <si>
    <t>01249 919059</t>
  </si>
  <si>
    <t>Hoàng Quốc Việt</t>
  </si>
  <si>
    <t xml:space="preserve">Thôn 4 - xã Lộc Bắc </t>
  </si>
  <si>
    <t>0907 250835</t>
  </si>
  <si>
    <t>Nguyễn Đăng Trung</t>
  </si>
  <si>
    <t>0938 814355</t>
  </si>
  <si>
    <t>VII</t>
  </si>
  <si>
    <t>Đạ Huoai</t>
  </si>
  <si>
    <t>Kim Hùng</t>
  </si>
  <si>
    <t>Lý Thiên Kim</t>
  </si>
  <si>
    <t>0633 876678</t>
  </si>
  <si>
    <t>Cây điều</t>
  </si>
  <si>
    <t>Hoàng Long</t>
  </si>
  <si>
    <t>Lê Văn Lương</t>
  </si>
  <si>
    <t>0633 876755</t>
  </si>
  <si>
    <t>Thành Đạt</t>
  </si>
  <si>
    <t>01225 717211</t>
  </si>
  <si>
    <t>Nguyễn Thị Hiền</t>
  </si>
  <si>
    <t xml:space="preserve">Thôn 4 - Xã Đoàn Kế </t>
  </si>
  <si>
    <t>01635 695655</t>
  </si>
  <si>
    <t>Thanh Hải</t>
  </si>
  <si>
    <t>Nguyễn Văn Hải</t>
  </si>
  <si>
    <t>Hồng Đạt</t>
  </si>
  <si>
    <t>Nguyễn Tấn Đạt</t>
  </si>
  <si>
    <t>Quang Huy</t>
  </si>
  <si>
    <t>Bùi Văn Huy</t>
  </si>
  <si>
    <t>0633 932119</t>
  </si>
  <si>
    <t>Nguyễn Văn Thành</t>
  </si>
  <si>
    <t>Thôn 5- Xã Ma đaguôi</t>
  </si>
  <si>
    <t>0633 935089</t>
  </si>
  <si>
    <t>Đào Thị Hường</t>
  </si>
  <si>
    <t>Cty TNHH giống cây 
trồng thực nghiệm 
Nam Lâm Đồng</t>
  </si>
  <si>
    <t xml:space="preserve">Thôn 4 - xã Hà Lâm </t>
  </si>
  <si>
    <t>01655 221183</t>
  </si>
  <si>
    <t>VIII</t>
  </si>
  <si>
    <t>Đạ Tẻh</t>
  </si>
  <si>
    <t>Hồng Công</t>
  </si>
  <si>
    <t>Lê Hữu Công</t>
  </si>
  <si>
    <t>0633 881105</t>
  </si>
  <si>
    <t>Ngọc Hùng</t>
  </si>
  <si>
    <t>Đoàn Ngọc Hùng</t>
  </si>
  <si>
    <t>Thôn 3 - xã Đạ Kho</t>
  </si>
  <si>
    <t>01212 020213</t>
  </si>
  <si>
    <t>Quốc Thắng</t>
  </si>
  <si>
    <t>Đoàn Quốc Thắng</t>
  </si>
  <si>
    <t>Thôn 4 - xã Đạ Kho</t>
  </si>
  <si>
    <t>01296 380399</t>
  </si>
  <si>
    <t>Trường Phát</t>
  </si>
  <si>
    <t>Đào Huy Thuận</t>
  </si>
  <si>
    <t>Thôn 5 - xã Đạ Kho</t>
  </si>
  <si>
    <t>0908 688804</t>
  </si>
  <si>
    <t>IX</t>
  </si>
  <si>
    <t>Cát Tiên</t>
  </si>
  <si>
    <t>Nguyễn Văn Xã</t>
  </si>
  <si>
    <t>0919 403755</t>
  </si>
  <si>
    <t>0942 186479</t>
  </si>
  <si>
    <t>Nguyễn Du</t>
  </si>
  <si>
    <t>01666 698453</t>
  </si>
  <si>
    <t>Lê Văn Tuấn</t>
  </si>
  <si>
    <t xml:space="preserve">Thôn 2 - Xã Đức Phổ </t>
  </si>
  <si>
    <t>0639 632839</t>
  </si>
  <si>
    <t>X</t>
  </si>
  <si>
    <t>Đơn Dương</t>
  </si>
  <si>
    <t>Xã Tu Tra</t>
  </si>
  <si>
    <t>SX&amp;
KD</t>
  </si>
  <si>
    <t>Đức Dương</t>
  </si>
  <si>
    <t>Cơ sở SX&amp;KD 
Nhật Khanh</t>
  </si>
  <si>
    <t xml:space="preserve"> Hiếu luận</t>
  </si>
  <si>
    <t>Quỳ Định</t>
  </si>
  <si>
    <t>Nguyễn T. Thanh Tuyền</t>
  </si>
  <si>
    <t>TDP 11 - Ma đa guôi</t>
  </si>
  <si>
    <t>Thôn 2-Xã Hà Lâm</t>
  </si>
  <si>
    <t xml:space="preserve">TDP 12 - TTMa đa guôi </t>
  </si>
  <si>
    <t xml:space="preserve">TDP 1 - TT ĐạMri </t>
  </si>
  <si>
    <t>TDP 3 - TT ĐạMri</t>
  </si>
  <si>
    <t xml:space="preserve">TDP 4 - TT ĐạMri </t>
  </si>
  <si>
    <t>TDP 4B - TT Đạ Tẻh</t>
  </si>
  <si>
    <t>TDP 7 - TT Cát Tiên</t>
  </si>
  <si>
    <t>TDP 3 - TT Cát Tiên</t>
  </si>
  <si>
    <t>TDP 2 - TT Cát Tiên</t>
  </si>
  <si>
    <t xml:space="preserve">Tiền Yên - xã Lộc Đức </t>
  </si>
  <si>
    <t xml:space="preserve">CS giống cây </t>
  </si>
  <si>
    <t xml:space="preserve">CS giống </t>
  </si>
  <si>
    <t>Thảo Lâm</t>
  </si>
  <si>
    <t>Cty Him Lam</t>
  </si>
  <si>
    <t>N. Tấn Nhật Uyên</t>
  </si>
  <si>
    <t>Hữu Thiên</t>
  </si>
  <si>
    <t>65 Lam Sơn - Lộc Sơn</t>
  </si>
  <si>
    <t>01234 514795</t>
  </si>
  <si>
    <t>Tên hiệu</t>
  </si>
  <si>
    <t>347 QL20, Lộc Nga</t>
  </si>
  <si>
    <t>Thái Hữu Tỵ</t>
  </si>
  <si>
    <t>0919 854719</t>
  </si>
  <si>
    <t>Cà phê, cây chè</t>
  </si>
  <si>
    <t>Cà phê lá xoài</t>
  </si>
  <si>
    <t>Cà phê, bơ</t>
  </si>
  <si>
    <t>Cà phê TR4</t>
  </si>
  <si>
    <t>x</t>
  </si>
  <si>
    <t>Kinh 
doanh</t>
  </si>
  <si>
    <t xml:space="preserve">Năng lực SX (cây/năm)
 </t>
  </si>
  <si>
    <t>Chủng loại 
cây trồng - đơn vị tính (cây)</t>
  </si>
  <si>
    <t>Cà phê (200,000), cây chè (130,000)</t>
  </si>
  <si>
    <t>Cây chè (360,000), bơ (15,000)</t>
  </si>
  <si>
    <t>Cà phê (80,000), cây chè (100,000)</t>
  </si>
  <si>
    <t>Cà phê (100,000), cây chè (55,000)</t>
  </si>
  <si>
    <t>Cà phê (100,000), cây chè 35,000)</t>
  </si>
  <si>
    <t>Cà phê (80,000), cây chè (50,000)</t>
  </si>
  <si>
    <t>Cà phê (50,000), cây chè (80,000)</t>
  </si>
  <si>
    <t>Cà phê (70,000), cây chè (50,000)</t>
  </si>
  <si>
    <t>Cà phê (50,000), cây chè (70,000)</t>
  </si>
  <si>
    <t>Cà phê (60,000), cây chè (20,000)</t>
  </si>
  <si>
    <t>Cà phê (60,000), cây chè (15,000)</t>
  </si>
  <si>
    <t>Cà phê (30,000), cây chè (45,000)</t>
  </si>
  <si>
    <t>Cà phê (30,000), cây chè (35,000)</t>
  </si>
  <si>
    <t>Cà phê (30,000), cây chè (20,000)</t>
  </si>
  <si>
    <t>Cà phê (20,000), cây chè (25,000)</t>
  </si>
  <si>
    <t>Cà phê (25,000), cây chè (15,000)</t>
  </si>
  <si>
    <t>Cà phê (15,000), cây chè (25,000)</t>
  </si>
  <si>
    <t>Cà phê (20,000), cây chè (20,000)</t>
  </si>
  <si>
    <t>Cà phê (17,000), cây chè (15,000)</t>
  </si>
  <si>
    <t>Cà phê (15,000), cây chè (15,000)</t>
  </si>
  <si>
    <t>Cà phê (22,000), cây chè (7,000)</t>
  </si>
  <si>
    <t>Cà phê (10,000), cây chè (15,000)</t>
  </si>
  <si>
    <t>Cà phê (20,000), bơ (5,000)</t>
  </si>
  <si>
    <t>Cà phê (12,000), cây chè (10,000)</t>
  </si>
  <si>
    <t>Cà phê (10,000), bơ (10,000)</t>
  </si>
  <si>
    <t>Cà phê (10,000), cây chè (5,000)</t>
  </si>
  <si>
    <t>Cà phê (60,000), bơ (20,000)</t>
  </si>
  <si>
    <t>Cà phê TR4 (10,000), TR9 (5,000)</t>
  </si>
  <si>
    <t>Cà phê (5,000), tiêu (2,000)</t>
  </si>
  <si>
    <t>Cà phê (4,000), tiêu (1,000)</t>
  </si>
  <si>
    <t>Cà phê TR4 (1,500), TS5 (1,500)</t>
  </si>
  <si>
    <t>Bơ (1,000), sầu riêng (1,000)</t>
  </si>
  <si>
    <t>Cà phê TS1 (1,000), TS5(1,000)</t>
  </si>
  <si>
    <t>Cây ăn trái (300,000), điều (150,000)</t>
  </si>
  <si>
    <t>Cây ăn trái (25,000), điều (20,000)</t>
  </si>
  <si>
    <t>Cà phê (30,000), bơ (5,000)</t>
  </si>
  <si>
    <t>Cà phê (30,000), mắc ca (2,000)</t>
  </si>
  <si>
    <t>Cây ăn trái (30,000), điều (5,000)</t>
  </si>
  <si>
    <t>Cây ăn trái (25,000), điều (5,000)</t>
  </si>
  <si>
    <t>Cây ăn trái (20,000), điều (10,000)</t>
  </si>
  <si>
    <t>Cà phê (134,000), chè 100,000),
 bơ (200)</t>
  </si>
  <si>
    <t>Cà phê (30,000), bơ (20,000), 
măng cụt (15,000), mít nghệ (10,000)</t>
  </si>
  <si>
    <t>3 Quang Trung -
 Bảo Lộc</t>
  </si>
  <si>
    <t>Trung tâm NCCGKT 
CCN&amp;CĂQ Lâm Đồng</t>
  </si>
  <si>
    <t>Cà phê (250,000), bơ (70,000), 
sầu riêng 10,000)</t>
  </si>
  <si>
    <t>Cà phê (15,000), bơ (1,000),
tiêu (19,000)</t>
  </si>
  <si>
    <t>Cà phê (60,000), cây chè (40,000),bơ (1,000)</t>
  </si>
  <si>
    <t>Cà phê (10,000) bơ (7,000), 
điều (3,000)</t>
  </si>
  <si>
    <t>Cà phê (100,000), bơ (10,000), 
tiêu (20,000), sầu riêng (10,000), 
chuối (10,000), mắc ca (10,000)</t>
  </si>
  <si>
    <t>Cà phê (100,000), bơ (5,000), 
tiêu (10,000), chuối (2,000)</t>
  </si>
  <si>
    <t>Cà phê Thiện trường (25,000), 
TS1 (25,000)</t>
  </si>
  <si>
    <t>Cà phê (7,000), bơ (3,000),
tiêu (1,000), mắc ca (1,000)</t>
  </si>
  <si>
    <t>Cà phê TR4 (7,000), bơ (2,000), 
sầu riêng (1,000)</t>
  </si>
  <si>
    <t>Cà phê TR4 (3,000), TS1 (3,000),
 Thiện trường (2,000)</t>
  </si>
  <si>
    <t>Cà phê TR4 (1,000), TS1 (1,000), 
Lá xoài (1,000)</t>
  </si>
  <si>
    <t>Cà phê TR4 (1,000), TS1 (700), TS5 (1,000)</t>
  </si>
  <si>
    <t>Cà phê (20,000), điều (5,000), 
cây ăn trái (5,000)</t>
  </si>
  <si>
    <t>Cà phê (50,000), bơ (4,000),
tiêu (3,000)</t>
  </si>
  <si>
    <t>Dâu S7-CB (8,500,000), VA-201 (8,400,000); cà phê TR4, TR9, TR11, TR12, TRS1 (300,000); 
Có TRS1 2,000 kg hạt giống</t>
  </si>
  <si>
    <t>PHÒNG TRỒNG TRỌT</t>
  </si>
  <si>
    <t>Độc lập - Tự do - Hạnh phúc</t>
  </si>
  <si>
    <t>Kính gửi: Lãnh đạo Chi cục Trồng trọt &amp; BVTV Lâm Đồng</t>
  </si>
  <si>
    <t>CHI CỤC TRỒNG TRỌT &amp; BVTV</t>
  </si>
  <si>
    <t>CỘNG HÒA XÃ HỘI CHỦ NGHĨA VIỆT NAM</t>
  </si>
  <si>
    <t>Cà phê (10,000), cây chè (60,000)</t>
  </si>
  <si>
    <t xml:space="preserve">Cà phê </t>
  </si>
  <si>
    <t>Cà phê (150,000), bơ (50,000)</t>
  </si>
  <si>
    <t>Cà phê (10,000), bơ (5,000)</t>
  </si>
  <si>
    <t>Cà phê (Trường sơn)</t>
  </si>
  <si>
    <t>Cà phê (TR4)</t>
  </si>
  <si>
    <t>Người lập biểu</t>
  </si>
  <si>
    <t>Anh Thư</t>
  </si>
  <si>
    <t>Huyền Định</t>
  </si>
  <si>
    <t>Trung Hiếu</t>
  </si>
  <si>
    <t>Ngoan</t>
  </si>
  <si>
    <t>Lực</t>
  </si>
  <si>
    <t>Đằng Thủy</t>
  </si>
  <si>
    <t>Năm Trào</t>
  </si>
  <si>
    <t>Minh yến</t>
  </si>
  <si>
    <t>Chỉnh Hiên</t>
  </si>
  <si>
    <t>Tân Yến</t>
  </si>
  <si>
    <t>Ông Bình</t>
  </si>
  <si>
    <t>Liên Trung</t>
  </si>
  <si>
    <t>Hạnh</t>
  </si>
  <si>
    <t>Trung Hường</t>
  </si>
  <si>
    <t>Ngọc Bích</t>
  </si>
  <si>
    <t>Dũng Hoa</t>
  </si>
  <si>
    <t>Lũy Nhài</t>
  </si>
  <si>
    <t>Bích Lương</t>
  </si>
  <si>
    <t>Tuấn Mai</t>
  </si>
  <si>
    <t>Dự</t>
  </si>
  <si>
    <t>Tâm Nam</t>
  </si>
  <si>
    <t>Nga Thúy</t>
  </si>
  <si>
    <t>TRung Yến</t>
  </si>
  <si>
    <t>Dư Hồng</t>
  </si>
  <si>
    <t>Quyên Quốc</t>
  </si>
  <si>
    <t>Liên Giới</t>
  </si>
  <si>
    <t>Thanh</t>
  </si>
  <si>
    <t>Lâm Huê</t>
  </si>
  <si>
    <t>Bảy Hồng</t>
  </si>
  <si>
    <t>Tùng Thành</t>
  </si>
  <si>
    <t>Năng lực sản xuất: cây/năm</t>
  </si>
  <si>
    <t>Tổng cộng số cơ sở</t>
  </si>
  <si>
    <t>Cơ sở cây giống</t>
  </si>
  <si>
    <t>Thủy Sính</t>
  </si>
  <si>
    <t>97, thôn 8, xã Liên Đầm</t>
  </si>
  <si>
    <t>01686978941</t>
  </si>
  <si>
    <t>CB
TC</t>
  </si>
  <si>
    <t>Cà phê (350,000), cây chè (320,000), bơ (5,000), măng cụt (5,000), mít nghệ (5,000)</t>
  </si>
  <si>
    <t>Cà phê (100,000), cây chè (110,000), bơ (1,000)</t>
  </si>
  <si>
    <t>Cà phê (90,000), cây chè (40,000), bơ (3,000)</t>
  </si>
  <si>
    <t>Cà phê (60,000), cây chè (50,000), bơ (15,500)</t>
  </si>
  <si>
    <t>Cà phê (70,000), cây chè (20,000), bơ (1,000)</t>
  </si>
  <si>
    <t>Cà phê (50,000), cây chè (10,000), bơ (1,000)</t>
  </si>
  <si>
    <t>Cà phê (160,000), mắc ca (150,000), cây ăn trái (40,000)</t>
  </si>
  <si>
    <t>Cà phê (16,000), cây ăn trái (9,000), tiêu (11,000)</t>
  </si>
  <si>
    <t>Cà phê (25,000), muồng (11,000)</t>
  </si>
  <si>
    <t>Cây bơ (1,000), cây khác (6,000)</t>
  </si>
  <si>
    <t>Cây bơ (500), cây khác (4,500)</t>
  </si>
  <si>
    <t>Cây bơ (1,000), cây khác (4,000)</t>
  </si>
  <si>
    <t>Cà phê (20,000), cây ĂQ (10,000)</t>
  </si>
  <si>
    <t>Cà phê (15,000), cây ĂQ (5,000)</t>
  </si>
  <si>
    <t>Công ty TNHH Điện tử Tiến Đạt</t>
  </si>
  <si>
    <t>0913111405</t>
  </si>
  <si>
    <t>Nguyễn Tiến Đạt</t>
  </si>
  <si>
    <t>Bơ (Pinkerton, Reed, Hass)</t>
  </si>
  <si>
    <t>Cao Bằng</t>
  </si>
  <si>
    <t>Lê Cao Bằng</t>
  </si>
  <si>
    <t>Lộc Tiến, Bảo Lộc</t>
  </si>
  <si>
    <t>0982718665</t>
  </si>
  <si>
    <t>Thôn 5, Đambri</t>
  </si>
  <si>
    <t>0933163264</t>
  </si>
  <si>
    <t>Cà phê 10.000 cây, chè 5.000 cây, 
bơ 5.000 cây</t>
  </si>
  <si>
    <t>Nguyễn Văn Chung</t>
  </si>
  <si>
    <t>Thôn 2, Đambri</t>
  </si>
  <si>
    <t>01638939390</t>
  </si>
  <si>
    <t>Phạm Thị Huệ</t>
  </si>
  <si>
    <t>Lộc Phát, Bảo Lộc</t>
  </si>
  <si>
    <t>0976163161</t>
  </si>
  <si>
    <t>Đức Cường</t>
  </si>
  <si>
    <t>Nguyễn Chi Giang</t>
  </si>
  <si>
    <t>Quảng Đức, Đinh Văn</t>
  </si>
  <si>
    <t>0943257479</t>
  </si>
  <si>
    <t>BẢNG TỔNG HỢP 276 CƠ SỞ SXKD GIỐNG 
CÂY CÔNG NGHIỆP VÀ CÂY ĂN QUẢ TRÊN ĐỊA BÀN TỈNH NĂM 2017</t>
  </si>
  <si>
    <t>Cà phê (30,000), cây ăn trái (17,000), tiêu (10,000)</t>
  </si>
  <si>
    <t>Cty TNHH
Mắc ca Việt</t>
  </si>
  <si>
    <t>Cà phê (15,000), cây ĂQ (2,000)</t>
  </si>
  <si>
    <t>Cà phê (10,000), cây ĂQ (5,000)</t>
  </si>
  <si>
    <t>Cà phê (10,000), cây ĂQ (3,000)</t>
  </si>
  <si>
    <t>Cà phê (15,000), cây ĂQ (8,000)</t>
  </si>
  <si>
    <t>Cây ăn trái (2,500),
 cây điều (500)</t>
  </si>
  <si>
    <t>Cây ăn trái (2,400), 
cây điều (600)</t>
  </si>
  <si>
    <t>Khu Đồi Tàu, thôn 9, 
Hòa Trung</t>
  </si>
  <si>
    <t>58A Phạm Ngọc Thạch-
Lộc Sơn</t>
  </si>
  <si>
    <t>Phạm Ngọc Thạch -
Lộc Sơn</t>
  </si>
  <si>
    <t>202 Lý Thường Kiệt, 
Lộc Phát</t>
  </si>
  <si>
    <t>101/29 Lý Thường Kiệt-
Lộc Phát</t>
  </si>
  <si>
    <t>150 Nguyễn văn Cừ - 
Lộc Sơn</t>
  </si>
  <si>
    <t>165/16 Nguyễn văn Cừ - 
Lộc Phát</t>
  </si>
  <si>
    <t>127 Lý Thường Kiệt -
Lộc Phát</t>
  </si>
  <si>
    <t>Cà phê (45,000), bơ 036 (300)</t>
  </si>
  <si>
    <t>Nguyễn Thị Thanh 
Phương</t>
  </si>
  <si>
    <t xml:space="preserve">Ghi chú: </t>
  </si>
  <si>
    <t>SX&amp; KD: Sản xuất, kinh doanh</t>
  </si>
  <si>
    <t>CBTC: Công bố tiêu chuẩn giống cây trồng</t>
  </si>
  <si>
    <t>Năng lực
các cơ sở SX, KD của các cơ sở đã CBTCCS</t>
  </si>
  <si>
    <t xml:space="preserve"> cà phê TR4, TR9, TR11, TR12, TRS1 (300,000); 
Có TRS1 2,000 kg hạt giống</t>
  </si>
  <si>
    <t>Cà phê (350,000),</t>
  </si>
  <si>
    <t>Cây chè (360,000)</t>
  </si>
  <si>
    <t>Quốc Ngữ</t>
  </si>
  <si>
    <t>Đỗ Quốc Ngữ</t>
  </si>
  <si>
    <t>30 Mạc Thị Bưởi, Lộc Thành</t>
  </si>
  <si>
    <t>0922376738</t>
  </si>
  <si>
    <t>cà phê, bơ</t>
  </si>
  <si>
    <t>Công ty TNHH Dịch vụ thương mại Hùng Dũng</t>
  </si>
  <si>
    <t>Phạm Xuân Trinh</t>
  </si>
  <si>
    <t>Hẻm 406 Trần Hưng Đạo, Lộc Sơn</t>
  </si>
  <si>
    <t>'0907610992</t>
  </si>
  <si>
    <t>Magic - S</t>
  </si>
  <si>
    <t>Phòng Trồng trọt</t>
  </si>
  <si>
    <t xml:space="preserve">Năng lực SX (cây/năm) </t>
  </si>
  <si>
    <t>HTX Nông Lâm nghiệp Nam Hà</t>
  </si>
  <si>
    <t>Nguyễn Đăng Bằng</t>
  </si>
  <si>
    <t>thôn Hoàn Kiếm 2, xã Nam Hà</t>
  </si>
  <si>
    <t>'09864135</t>
  </si>
  <si>
    <t>Cơ sở cây giống Hùng Thuận</t>
  </si>
  <si>
    <t>Lê Hảo Thuận</t>
  </si>
  <si>
    <t>0931225220</t>
  </si>
  <si>
    <t>Đào Quang Phùng</t>
  </si>
  <si>
    <t>Thôn 5, xã Hòa Trung, Di Linh</t>
  </si>
  <si>
    <t>Hẻm 58, Cao Bá Quát, phường Lộc Phát</t>
  </si>
  <si>
    <t>Cà phê vối ghép (20.000 cây),  cà phê vối thực sinh (200.000 cây)</t>
  </si>
  <si>
    <t xml:space="preserve"> Đào Quang Phùng</t>
  </si>
  <si>
    <t>Cà phê vối ghép (10.000 cây), Cây bơ ghép (2.000 cây), Sầu riêng (4.000 cây)</t>
  </si>
  <si>
    <t>cà phê vối ghép (1500 cây), bơ ghép (250 cây)</t>
  </si>
  <si>
    <t>Trung Thành</t>
  </si>
  <si>
    <t>Thôn 9 - xã Tân Lạc</t>
  </si>
  <si>
    <t>Cà phê ghép (100.000), cà phê thực sinh (80.000), Bơ ghép (20.000), sầu riêng ghép (20.000), cây ă quả (5.000)</t>
  </si>
  <si>
    <t>Nguyễn Trung Thành</t>
  </si>
  <si>
    <t>Duyệt của Lãnh đạo Chi cục</t>
  </si>
  <si>
    <t>Cà phê mít làm gốc ghép (200,000)</t>
  </si>
  <si>
    <t xml:space="preserve">Bảng tổng hợp năng lực sản xuất các cơ sở sản xuất kinh doanh giống Cây công nghiệp và Cây ăn quả trên địa bàn tỉnh Lâm Đồng
</t>
  </si>
  <si>
    <t>STT</t>
  </si>
  <si>
    <t>Cây trồng</t>
  </si>
  <si>
    <t>Số cơ sở</t>
  </si>
  <si>
    <t>Năng lực
 sản xuất
 (Cây/năm)</t>
  </si>
  <si>
    <t>Số cơ sở 
công bố tiêu chuẩn</t>
  </si>
  <si>
    <t xml:space="preserve">Cây bơ </t>
  </si>
  <si>
    <t>Cây tiêu</t>
  </si>
  <si>
    <t>Cây sầu riêng</t>
  </si>
  <si>
    <t>Cây mắc ca</t>
  </si>
  <si>
    <t>Cây mít nghệ</t>
  </si>
  <si>
    <t>Cây măng cụt</t>
  </si>
  <si>
    <t xml:space="preserve">Cây chuối </t>
  </si>
  <si>
    <t>Tổng cộng</t>
  </si>
  <si>
    <t>Cà phê (200,000)</t>
  </si>
  <si>
    <t>Cà phê (250,000)</t>
  </si>
  <si>
    <t>Cà phê (134,000)</t>
  </si>
  <si>
    <t>Cà phê (100,000)</t>
  </si>
  <si>
    <t>Cà phê (80,000)</t>
  </si>
  <si>
    <t>Cà phê (90,000)</t>
  </si>
  <si>
    <t>Cà phê (50,000)</t>
  </si>
  <si>
    <t>Cà phê (60,000)</t>
  </si>
  <si>
    <t>Cà phê (70,000)</t>
  </si>
  <si>
    <t>Cà phê (30,000)</t>
  </si>
  <si>
    <t>Cà phê (10,000)</t>
  </si>
  <si>
    <t>Cà phê (25,000)</t>
  </si>
  <si>
    <t>Cà phê (15,000)</t>
  </si>
  <si>
    <t>Cà phê (20,000)</t>
  </si>
  <si>
    <t>Cà phê (17,000)</t>
  </si>
  <si>
    <t>Cà phê (22,000)</t>
  </si>
  <si>
    <t>Cà phê (12,000)</t>
  </si>
  <si>
    <t>Cà phê (10.000)</t>
  </si>
  <si>
    <t>Cà phê (160,000)</t>
  </si>
  <si>
    <t>Cà phê (16,000)</t>
  </si>
  <si>
    <t>Cà phê (45,000)</t>
  </si>
  <si>
    <t>Cà phê (7,000)</t>
  </si>
  <si>
    <t>Cà phê TR4 (7,000)</t>
  </si>
  <si>
    <t>Cà phê (5,000)</t>
  </si>
  <si>
    <t>Cà phê (4,000)</t>
  </si>
  <si>
    <t xml:space="preserve">Tổng cộng số cơ sở </t>
  </si>
  <si>
    <t>Cây chè (320,000)</t>
  </si>
  <si>
    <t>Cây chè (130,000)</t>
  </si>
  <si>
    <t>Cây chè (77,000)</t>
  </si>
  <si>
    <t xml:space="preserve">Cây chè 100,000),
</t>
  </si>
  <si>
    <t>Cây chè (110,000)</t>
  </si>
  <si>
    <t>Cây chè (100,000)</t>
  </si>
  <si>
    <t>Cây chè (55,000)</t>
  </si>
  <si>
    <t>Cây chè 35,000)</t>
  </si>
  <si>
    <t>Cây chè (40,000)</t>
  </si>
  <si>
    <t>Cây chè (50,000)</t>
  </si>
  <si>
    <t>Cây chè (80,000)</t>
  </si>
  <si>
    <t>Cây chè (70,000)</t>
  </si>
  <si>
    <t>Cây chè (20,000)</t>
  </si>
  <si>
    <t>Cây chè (15,000)</t>
  </si>
  <si>
    <t>Cây chè (45,000)</t>
  </si>
  <si>
    <t>Cây chè (60,000)</t>
  </si>
  <si>
    <t>Cây chè (35,000)</t>
  </si>
  <si>
    <t>Cây chè (10,000)</t>
  </si>
  <si>
    <t>Cây chè (25,000)</t>
  </si>
  <si>
    <t>Cây chè (7,000)</t>
  </si>
  <si>
    <t xml:space="preserve">Cây chè (5.000) 
</t>
  </si>
  <si>
    <t>Cây chè (5,000)</t>
  </si>
  <si>
    <t>Cây bơ (5,000)</t>
  </si>
  <si>
    <t>Cây bơ (15,000)</t>
  </si>
  <si>
    <t xml:space="preserve">Cây bơ (70,000), 
</t>
  </si>
  <si>
    <t>Cây bơ (200)</t>
  </si>
  <si>
    <t>Cây bơ (1,000)</t>
  </si>
  <si>
    <t>Cây bơ (3,000)</t>
  </si>
  <si>
    <t>Cây bơ (15,500)</t>
  </si>
  <si>
    <t xml:space="preserve">Cây bơ (20,000), 
</t>
  </si>
  <si>
    <t xml:space="preserve">Cây bơ (5.000) </t>
  </si>
  <si>
    <t>Cây bơ (10,000)</t>
  </si>
  <si>
    <t xml:space="preserve">Cây bơ (1,000)
</t>
  </si>
  <si>
    <t>Cây bơ (500)</t>
  </si>
  <si>
    <t>Cây bơ (50,000)</t>
  </si>
  <si>
    <t xml:space="preserve">Cây bơ (7,000) 
</t>
  </si>
  <si>
    <t xml:space="preserve">Cây bơ (10,000) 
</t>
  </si>
  <si>
    <t xml:space="preserve">Cây bơ (5,000) 
</t>
  </si>
  <si>
    <t xml:space="preserve">Cây bơ (10,000)
</t>
  </si>
  <si>
    <t>Cây bơ (20,000)</t>
  </si>
  <si>
    <t>Cây bơ 036 (300)</t>
  </si>
  <si>
    <t xml:space="preserve">Cây bơ (2,000), 
</t>
  </si>
  <si>
    <t>Cây bơ (Pinkerton, Reed, Hass)</t>
  </si>
  <si>
    <t>Cây Bơ (1,000)</t>
  </si>
  <si>
    <t xml:space="preserve">Cây bơ (4,000)
</t>
  </si>
  <si>
    <t>Cây tiêu (10,000)</t>
  </si>
  <si>
    <t>Cây tiêu (11,000)</t>
  </si>
  <si>
    <t>Cây tiêu (19,000)</t>
  </si>
  <si>
    <t xml:space="preserve">
Cây tiêu (20,000)</t>
  </si>
  <si>
    <t>Cây tiêu (5,000)</t>
  </si>
  <si>
    <t>Cây tiêu (1,000)</t>
  </si>
  <si>
    <t>Cây tiêu (2,000)</t>
  </si>
  <si>
    <t>Cây tiêu (3,000)</t>
  </si>
  <si>
    <t>BẢNG TỔNG HỢP 276 CƠ SỞ SXKD GIỐNG 
CÂY SẦU RIÊNG TRÊN ĐỊA BÀN TỈNH NĂM 2017</t>
  </si>
  <si>
    <t>Cây sầu riêng 10,000)</t>
  </si>
  <si>
    <t xml:space="preserve">Cây sầu riêng (10,000) 
</t>
  </si>
  <si>
    <t>Cây sầu riêng (1,000)</t>
  </si>
  <si>
    <t>Cây mắc ca (150,000)</t>
  </si>
  <si>
    <t>Cây mắc ca (10,000)</t>
  </si>
  <si>
    <t>Cây mắc ca (1,000)</t>
  </si>
  <si>
    <t>Cây mắc ca (2,000)</t>
  </si>
  <si>
    <t>Cây mít nghệ (5,000)</t>
  </si>
  <si>
    <t>Cây mít nghệ (10,000)</t>
  </si>
  <si>
    <t>Cây chuối (10,000)</t>
  </si>
  <si>
    <t>Cây chuối (2,000)</t>
  </si>
  <si>
    <t>Cây điều (3,000)</t>
  </si>
  <si>
    <t>Cây điều (150,000)</t>
  </si>
  <si>
    <t>Cây điều (20,000)</t>
  </si>
  <si>
    <t xml:space="preserve">Cà điều (5,000) 
</t>
  </si>
  <si>
    <t>Cây điều (5,000)</t>
  </si>
  <si>
    <t>Cây điều (10,000)</t>
  </si>
  <si>
    <t>Cây điều (1,000)</t>
  </si>
  <si>
    <t>Cây điều (500)</t>
  </si>
  <si>
    <t>Cây điều (700)</t>
  </si>
  <si>
    <t>CâY điều (600)</t>
  </si>
  <si>
    <t>Cây ăn trái (40,000)</t>
  </si>
  <si>
    <t>Cây ăn trái (17,000)</t>
  </si>
  <si>
    <t>Cây ăn trái (9,000)</t>
  </si>
  <si>
    <t>Cây ăn quả (10,000)</t>
  </si>
  <si>
    <t>Cây ăn quả (5,000)</t>
  </si>
  <si>
    <t>Cây ăn trái (300,000)</t>
  </si>
  <si>
    <t>Cây ăn trái (25,000)</t>
  </si>
  <si>
    <t>Cây ăn trái (5,000)</t>
  </si>
  <si>
    <t>Cây 8n quả (8,000)</t>
  </si>
  <si>
    <t>Cây ăn quả (2,000)</t>
  </si>
  <si>
    <t>Cây ăn quả (3,000)</t>
  </si>
  <si>
    <t>Cây ăn trái (30,000)</t>
  </si>
  <si>
    <t>Cây ăn trái (20,000)</t>
  </si>
  <si>
    <t xml:space="preserve">Cây ăn trái (6,000) 
</t>
  </si>
  <si>
    <t xml:space="preserve">Cây ăn trái (4,000) 
</t>
  </si>
  <si>
    <t xml:space="preserve">Cây ăn trái (3,000) 
</t>
  </si>
  <si>
    <t>Cây ăn trái (3,500)</t>
  </si>
  <si>
    <t>Cây ăn trái (3,300)</t>
  </si>
  <si>
    <t>Cây ăn trái (2,500)</t>
  </si>
  <si>
    <t>Cây ăn trái (2,400)</t>
  </si>
  <si>
    <t>cà phê</t>
  </si>
  <si>
    <t>cà phê vối ghép (1500 cây)</t>
  </si>
  <si>
    <t>bơ ghép (250 cây)</t>
  </si>
  <si>
    <t>Cà phê ghép (100.000), cà phê thực sinh (80.000)</t>
  </si>
  <si>
    <t xml:space="preserve"> Bơ ghép (20.000)</t>
  </si>
  <si>
    <t>Năng lực SX (cây/năm)</t>
  </si>
  <si>
    <t>Năng lực các cơ sở SX, KD của các cơ sở đã CBTCCS</t>
  </si>
  <si>
    <t>Lâm Sĩ Huế</t>
  </si>
  <si>
    <t>Thôn 8, xã Tân Lạc</t>
  </si>
  <si>
    <t>Sầu riêng (115.000)</t>
  </si>
  <si>
    <t xml:space="preserve">Nguyễn Văn Hải </t>
  </si>
  <si>
    <t xml:space="preserve">Thôn 2, xã Hà Lâm </t>
  </si>
  <si>
    <t>Sầu riêng (100.000)</t>
  </si>
  <si>
    <t>Sầu riêng ghép (20.000)</t>
  </si>
  <si>
    <t>cây ăn quả (5.000)</t>
  </si>
  <si>
    <t>Cà phê vối ghép (10.000 cây)</t>
  </si>
  <si>
    <t>Cây bơ ghép (2.000 cây)</t>
  </si>
  <si>
    <t>Sầu riêng (4.000 cây)</t>
  </si>
  <si>
    <t>Cây măng cụt (5,000)</t>
  </si>
  <si>
    <t>Cây măng cụt (15,000)</t>
  </si>
  <si>
    <t>Cây ăn trái (4,000), cây điều (1,000)</t>
  </si>
  <si>
    <t>Cây ăn trái (6,000), cây điều (1,000)</t>
  </si>
  <si>
    <t>Cây ăn trái (3,000), cây điều (1,000)</t>
  </si>
  <si>
    <t>Cây ăn trái (3,500), cây điều (500)</t>
  </si>
  <si>
    <t>Cây ăn trái (3,300), cây điều (700)</t>
  </si>
  <si>
    <t>Thanh Tú</t>
  </si>
  <si>
    <t>Nguyễn Thanh Tú</t>
  </si>
  <si>
    <t>Hẻm 115 Lam Sơn, phường Lộc Sơn, Bảo Lộc</t>
  </si>
  <si>
    <t>0972840309</t>
  </si>
  <si>
    <t>cà phê (12000), Bơ ghép (2000)</t>
  </si>
  <si>
    <t>cà phê vối ghép (10.000 cây), cà phê vối thực sinh (2.000 cây)</t>
  </si>
  <si>
    <t>Cây bơ (2000)</t>
  </si>
  <si>
    <t>Nguyễn Văn Thỏa</t>
  </si>
  <si>
    <t xml:space="preserve">thôn 5, xã Tân Lâm </t>
  </si>
  <si>
    <t>0937839187</t>
  </si>
  <si>
    <t>BẢNG TỔNG HỢP 276 CƠ SỞ SXKD GIỐNG 
CÂY CÔNG NGHIỆP VÀ CÂY ĂN QUẢ TRÊN ĐỊA BÀN TỈNH NĂM 2018</t>
  </si>
  <si>
    <t>Đình Nam</t>
  </si>
  <si>
    <t>Phạm Đình Nam</t>
  </si>
  <si>
    <t>Đường Lý Thường Kiệt, tổ 15</t>
  </si>
  <si>
    <t>cà phê vối ghép (15000 cây), cà phê vối thực sinh (200000 cây)</t>
  </si>
  <si>
    <t>Cây cà phê (150,000),  Bơ ghép (10.000), Sầu riêng (10.000)</t>
  </si>
  <si>
    <t xml:space="preserve"> Sầu riêng (10.000)</t>
  </si>
  <si>
    <t>Bơ ghép (10.000)</t>
  </si>
  <si>
    <t xml:space="preserve">Cà phê (2.000), Bơ (10.000), sầu riêng (10.000) </t>
  </si>
  <si>
    <t xml:space="preserve">sầu riêng (10.000) </t>
  </si>
  <si>
    <t>Bơ (10.000)</t>
  </si>
  <si>
    <t>Trần Xuân Bốn</t>
  </si>
  <si>
    <t>Số 122, thôn 5, Đinh Trang Hòa</t>
  </si>
  <si>
    <t>0364966109</t>
  </si>
  <si>
    <t>Sầu riêng (10.000), bơ (5.000)</t>
  </si>
  <si>
    <t>Sầu riêng (10.000)</t>
  </si>
  <si>
    <t>Bơ (5.000)</t>
  </si>
  <si>
    <t>Cà phê (100,000), bơ (10,000),
 tiêu (5,000), sầu riêng (10.000)</t>
  </si>
  <si>
    <t xml:space="preserve">BẢNG TỔNG HỢP 282 CƠ SỞ SXKD GIỐNG 
CÂY CÔNG NGHIỆP VÀ CÂY ĂN QUẢ TRÊN ĐỊA BÀN TỈNH </t>
  </si>
  <si>
    <t>Đà Lạt, ngày 09 tháng 7 năm 2019</t>
  </si>
  <si>
    <t>A</t>
  </si>
  <si>
    <t>B</t>
  </si>
  <si>
    <t>Chưa Công bố Tiêu chuẩn chất lượng giống cây trồng</t>
  </si>
  <si>
    <t>Tham gia tập huấn năm 2109</t>
  </si>
  <si>
    <t>Bảo Lộc (19 cơ sở)</t>
  </si>
  <si>
    <t>Đức Trọng (07 cơ sở)</t>
  </si>
  <si>
    <t>Lâm Hà (14 cơ sở)</t>
  </si>
  <si>
    <t>Bảo Lâm (05 cơ sở)</t>
  </si>
  <si>
    <t>Di Linh (16 cơ sở)</t>
  </si>
  <si>
    <t>Cát Tiên (01 cơ sở)</t>
  </si>
  <si>
    <t>Đam Rông (07 cơ sở)</t>
  </si>
  <si>
    <t>Đơn Dương (01 cơ sở)</t>
  </si>
  <si>
    <t>Đạ Huoai (02 cơ sở)</t>
  </si>
  <si>
    <t>Đã Công bố Tiêu chuẩn chất lượng giống cây trồng (72 cơ sở)</t>
  </si>
  <si>
    <t>(Cập nhật đến ngày 09/7/2019)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</si>
</sst>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[Red]#,##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3">
    <font>
      <sz val="11"/>
      <color indexed="8"/>
      <name val="Times New Roman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VNI-Times"/>
      <family val="0"/>
    </font>
    <font>
      <b/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2"/>
    </font>
    <font>
      <sz val="14"/>
      <color indexed="8"/>
      <name val="Times New Roman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imes New Roman"/>
      <family val="2"/>
    </font>
    <font>
      <b/>
      <sz val="9"/>
      <name val="Tahoma"/>
      <family val="2"/>
    </font>
    <font>
      <sz val="9"/>
      <name val="Tahoma"/>
      <family val="2"/>
    </font>
    <font>
      <sz val="14"/>
      <name val="Times New Roman"/>
      <family val="2"/>
    </font>
    <font>
      <b/>
      <sz val="14"/>
      <name val="Times New Roman"/>
      <family val="2"/>
    </font>
    <font>
      <sz val="13"/>
      <name val="Times New Roman"/>
      <family val="2"/>
    </font>
    <font>
      <i/>
      <sz val="13"/>
      <color indexed="8"/>
      <name val="Times New Roman"/>
      <family val="2"/>
    </font>
    <font>
      <b/>
      <sz val="13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1"/>
      <color indexed="12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3"/>
      <color indexed="10"/>
      <name val="Times New Roman"/>
      <family val="1"/>
    </font>
    <font>
      <i/>
      <sz val="14"/>
      <color indexed="8"/>
      <name val="Times New Roman"/>
      <family val="1"/>
    </font>
    <font>
      <i/>
      <sz val="11"/>
      <name val="Times New Roman"/>
      <family val="1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dotted"/>
      <bottom style="hair"/>
    </border>
    <border>
      <left>
        <color indexed="63"/>
      </left>
      <right style="thin"/>
      <top style="dotted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37" fillId="20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549">
    <xf numFmtId="0" fontId="0" fillId="0" borderId="0" xfId="0" applyAlignment="1">
      <alignment/>
    </xf>
    <xf numFmtId="0" fontId="7" fillId="0" borderId="0" xfId="57" applyFont="1" applyBorder="1" applyAlignment="1">
      <alignment horizontal="center" wrapText="1"/>
      <protection/>
    </xf>
    <xf numFmtId="0" fontId="8" fillId="0" borderId="10" xfId="57" applyFont="1" applyBorder="1" applyAlignment="1">
      <alignment horizontal="center" vertical="center"/>
      <protection/>
    </xf>
    <xf numFmtId="3" fontId="8" fillId="0" borderId="11" xfId="0" applyNumberFormat="1" applyFont="1" applyBorder="1" applyAlignment="1">
      <alignment horizontal="right"/>
    </xf>
    <xf numFmtId="3" fontId="8" fillId="0" borderId="12" xfId="0" applyNumberFormat="1" applyFont="1" applyBorder="1" applyAlignment="1">
      <alignment horizontal="right"/>
    </xf>
    <xf numFmtId="0" fontId="2" fillId="0" borderId="13" xfId="57" applyFont="1" applyBorder="1" applyAlignment="1">
      <alignment horizontal="center" vertical="center"/>
      <protection/>
    </xf>
    <xf numFmtId="3" fontId="2" fillId="0" borderId="13" xfId="57" applyNumberFormat="1" applyFont="1" applyBorder="1" applyAlignment="1">
      <alignment horizontal="right" vertical="center" wrapText="1"/>
      <protection/>
    </xf>
    <xf numFmtId="3" fontId="2" fillId="0" borderId="14" xfId="57" applyNumberFormat="1" applyFont="1" applyBorder="1" applyAlignment="1">
      <alignment horizontal="center" vertical="center" wrapText="1"/>
      <protection/>
    </xf>
    <xf numFmtId="0" fontId="0" fillId="0" borderId="14" xfId="0" applyFont="1" applyBorder="1" applyAlignment="1">
      <alignment horizontal="center" vertical="center"/>
    </xf>
    <xf numFmtId="172" fontId="2" fillId="0" borderId="15" xfId="57" applyNumberFormat="1" applyFont="1" applyBorder="1" applyAlignment="1">
      <alignment horizontal="right" vertical="center"/>
      <protection/>
    </xf>
    <xf numFmtId="172" fontId="2" fillId="0" borderId="16" xfId="57" applyNumberFormat="1" applyFont="1" applyBorder="1" applyAlignment="1">
      <alignment horizontal="center"/>
      <protection/>
    </xf>
    <xf numFmtId="0" fontId="0" fillId="0" borderId="16" xfId="0" applyFont="1" applyBorder="1" applyAlignment="1">
      <alignment horizontal="center" vertical="center"/>
    </xf>
    <xf numFmtId="172" fontId="2" fillId="0" borderId="15" xfId="57" applyNumberFormat="1" applyFont="1" applyBorder="1" applyAlignment="1">
      <alignment horizontal="right"/>
      <protection/>
    </xf>
    <xf numFmtId="0" fontId="0" fillId="0" borderId="16" xfId="0" applyFont="1" applyBorder="1" applyAlignment="1">
      <alignment horizontal="center"/>
    </xf>
    <xf numFmtId="3" fontId="0" fillId="0" borderId="15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right" vertical="center"/>
    </xf>
    <xf numFmtId="3" fontId="0" fillId="0" borderId="16" xfId="0" applyNumberFormat="1" applyFont="1" applyBorder="1" applyAlignment="1">
      <alignment horizontal="center" vertical="center"/>
    </xf>
    <xf numFmtId="172" fontId="2" fillId="0" borderId="16" xfId="57" applyNumberFormat="1" applyFont="1" applyBorder="1" applyAlignment="1">
      <alignment horizontal="center" vertical="center"/>
      <protection/>
    </xf>
    <xf numFmtId="172" fontId="2" fillId="0" borderId="17" xfId="57" applyNumberFormat="1" applyFont="1" applyBorder="1" applyAlignment="1">
      <alignment horizontal="right"/>
      <protection/>
    </xf>
    <xf numFmtId="172" fontId="2" fillId="0" borderId="18" xfId="57" applyNumberFormat="1" applyFont="1" applyBorder="1" applyAlignment="1">
      <alignment horizontal="center"/>
      <protection/>
    </xf>
    <xf numFmtId="0" fontId="0" fillId="0" borderId="18" xfId="0" applyFont="1" applyBorder="1" applyAlignment="1">
      <alignment horizontal="center"/>
    </xf>
    <xf numFmtId="3" fontId="8" fillId="0" borderId="10" xfId="57" applyNumberFormat="1" applyFont="1" applyBorder="1" applyAlignment="1">
      <alignment horizontal="right" vertical="center"/>
      <protection/>
    </xf>
    <xf numFmtId="3" fontId="8" fillId="0" borderId="11" xfId="57" applyNumberFormat="1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/>
    </xf>
    <xf numFmtId="172" fontId="2" fillId="0" borderId="13" xfId="57" applyNumberFormat="1" applyFont="1" applyBorder="1" applyAlignment="1">
      <alignment horizontal="right" vertical="center"/>
      <protection/>
    </xf>
    <xf numFmtId="172" fontId="2" fillId="0" borderId="14" xfId="57" applyNumberFormat="1" applyFont="1" applyBorder="1" applyAlignment="1">
      <alignment horizontal="center" vertical="center"/>
      <protection/>
    </xf>
    <xf numFmtId="172" fontId="2" fillId="0" borderId="19" xfId="57" applyNumberFormat="1" applyFont="1" applyBorder="1" applyAlignment="1">
      <alignment horizontal="right" vertical="center"/>
      <protection/>
    </xf>
    <xf numFmtId="172" fontId="2" fillId="0" borderId="18" xfId="57" applyNumberFormat="1" applyFont="1" applyBorder="1" applyAlignment="1">
      <alignment horizontal="center" vertical="center"/>
      <protection/>
    </xf>
    <xf numFmtId="0" fontId="0" fillId="0" borderId="18" xfId="0" applyFont="1" applyBorder="1" applyAlignment="1">
      <alignment horizontal="center" vertical="center"/>
    </xf>
    <xf numFmtId="0" fontId="8" fillId="0" borderId="11" xfId="57" applyFont="1" applyBorder="1" applyAlignment="1">
      <alignment horizontal="center" vertical="center"/>
      <protection/>
    </xf>
    <xf numFmtId="3" fontId="8" fillId="0" borderId="11" xfId="57" applyNumberFormat="1" applyFont="1" applyBorder="1" applyAlignment="1">
      <alignment horizontal="right" vertical="center"/>
      <protection/>
    </xf>
    <xf numFmtId="0" fontId="2" fillId="0" borderId="20" xfId="57" applyFont="1" applyBorder="1" applyAlignment="1">
      <alignment horizontal="center"/>
      <protection/>
    </xf>
    <xf numFmtId="172" fontId="2" fillId="0" borderId="20" xfId="57" applyNumberFormat="1" applyFont="1" applyBorder="1" applyAlignment="1">
      <alignment horizontal="right"/>
      <protection/>
    </xf>
    <xf numFmtId="172" fontId="2" fillId="0" borderId="14" xfId="57" applyNumberFormat="1" applyFont="1" applyBorder="1" applyAlignment="1">
      <alignment horizontal="center"/>
      <protection/>
    </xf>
    <xf numFmtId="0" fontId="0" fillId="0" borderId="14" xfId="0" applyFont="1" applyBorder="1" applyAlignment="1">
      <alignment horizontal="center"/>
    </xf>
    <xf numFmtId="172" fontId="2" fillId="0" borderId="19" xfId="57" applyNumberFormat="1" applyFont="1" applyBorder="1" applyAlignment="1">
      <alignment horizontal="right"/>
      <protection/>
    </xf>
    <xf numFmtId="0" fontId="2" fillId="0" borderId="21" xfId="57" applyFont="1" applyBorder="1" applyAlignment="1">
      <alignment horizontal="center" vertical="center"/>
      <protection/>
    </xf>
    <xf numFmtId="3" fontId="2" fillId="0" borderId="21" xfId="57" applyNumberFormat="1" applyFont="1" applyBorder="1" applyAlignment="1">
      <alignment horizontal="right" vertical="center"/>
      <protection/>
    </xf>
    <xf numFmtId="3" fontId="2" fillId="0" borderId="22" xfId="57" applyNumberFormat="1" applyFont="1" applyBorder="1" applyAlignment="1">
      <alignment horizontal="center" vertical="center"/>
      <protection/>
    </xf>
    <xf numFmtId="3" fontId="8" fillId="0" borderId="11" xfId="57" applyNumberFormat="1" applyFont="1" applyBorder="1" applyAlignment="1">
      <alignment horizontal="right" vertical="center" wrapText="1"/>
      <protection/>
    </xf>
    <xf numFmtId="3" fontId="8" fillId="0" borderId="11" xfId="57" applyNumberFormat="1" applyFont="1" applyBorder="1" applyAlignment="1">
      <alignment horizontal="center" vertical="center" wrapText="1"/>
      <protection/>
    </xf>
    <xf numFmtId="0" fontId="2" fillId="0" borderId="20" xfId="57" applyFont="1" applyBorder="1" applyAlignment="1">
      <alignment horizontal="center" vertical="center"/>
      <protection/>
    </xf>
    <xf numFmtId="3" fontId="0" fillId="0" borderId="20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2" fontId="2" fillId="0" borderId="21" xfId="57" applyNumberFormat="1" applyFont="1" applyBorder="1" applyAlignment="1">
      <alignment horizontal="right" vertical="center"/>
      <protection/>
    </xf>
    <xf numFmtId="172" fontId="2" fillId="0" borderId="22" xfId="57" applyNumberFormat="1" applyFont="1" applyBorder="1" applyAlignment="1">
      <alignment horizontal="center" vertical="center"/>
      <protection/>
    </xf>
    <xf numFmtId="3" fontId="2" fillId="0" borderId="22" xfId="57" applyNumberFormat="1" applyFont="1" applyBorder="1" applyAlignment="1">
      <alignment horizontal="center" vertical="center" wrapText="1"/>
      <protection/>
    </xf>
    <xf numFmtId="0" fontId="0" fillId="0" borderId="22" xfId="0" applyFont="1" applyBorder="1" applyAlignment="1">
      <alignment horizontal="center" vertical="center"/>
    </xf>
    <xf numFmtId="3" fontId="2" fillId="0" borderId="13" xfId="57" applyNumberFormat="1" applyFont="1" applyBorder="1" applyAlignment="1">
      <alignment horizontal="right" vertical="center"/>
      <protection/>
    </xf>
    <xf numFmtId="3" fontId="2" fillId="0" borderId="14" xfId="57" applyNumberFormat="1" applyFont="1" applyBorder="1" applyAlignment="1">
      <alignment horizontal="center" vertical="center"/>
      <protection/>
    </xf>
    <xf numFmtId="0" fontId="2" fillId="0" borderId="15" xfId="57" applyFont="1" applyBorder="1" applyAlignment="1">
      <alignment horizontal="center"/>
      <protection/>
    </xf>
    <xf numFmtId="0" fontId="2" fillId="0" borderId="17" xfId="57" applyFont="1" applyBorder="1" applyAlignment="1">
      <alignment horizontal="center"/>
      <protection/>
    </xf>
    <xf numFmtId="172" fontId="2" fillId="0" borderId="20" xfId="57" applyNumberFormat="1" applyFont="1" applyBorder="1" applyAlignment="1">
      <alignment horizontal="right" vertical="center"/>
      <protection/>
    </xf>
    <xf numFmtId="0" fontId="0" fillId="0" borderId="15" xfId="0" applyFont="1" applyBorder="1" applyAlignment="1">
      <alignment horizontal="center"/>
    </xf>
    <xf numFmtId="0" fontId="8" fillId="0" borderId="12" xfId="57" applyFont="1" applyBorder="1" applyAlignment="1">
      <alignment horizontal="center" vertical="center"/>
      <protection/>
    </xf>
    <xf numFmtId="3" fontId="2" fillId="0" borderId="20" xfId="57" applyNumberFormat="1" applyFont="1" applyBorder="1" applyAlignment="1">
      <alignment horizontal="right" vertical="center"/>
      <protection/>
    </xf>
    <xf numFmtId="0" fontId="10" fillId="0" borderId="11" xfId="0" applyFont="1" applyBorder="1" applyAlignment="1">
      <alignment horizontal="center" vertical="center"/>
    </xf>
    <xf numFmtId="3" fontId="4" fillId="0" borderId="11" xfId="57" applyNumberFormat="1" applyFont="1" applyBorder="1" applyAlignment="1">
      <alignment horizontal="right" vertical="center" wrapText="1"/>
      <protection/>
    </xf>
    <xf numFmtId="0" fontId="11" fillId="0" borderId="0" xfId="0" applyFont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8" fillId="0" borderId="11" xfId="57" applyFont="1" applyBorder="1" applyAlignment="1">
      <alignment horizontal="center" vertical="center" wrapText="1"/>
      <protection/>
    </xf>
    <xf numFmtId="0" fontId="12" fillId="0" borderId="0" xfId="0" applyFont="1" applyAlignment="1">
      <alignment horizontal="center"/>
    </xf>
    <xf numFmtId="0" fontId="8" fillId="0" borderId="10" xfId="57" applyFont="1" applyBorder="1" applyAlignment="1">
      <alignment horizontal="center" vertical="center" wrapText="1"/>
      <protection/>
    </xf>
    <xf numFmtId="172" fontId="2" fillId="0" borderId="15" xfId="57" applyNumberFormat="1" applyFont="1" applyFill="1" applyBorder="1" applyAlignment="1">
      <alignment horizontal="right"/>
      <protection/>
    </xf>
    <xf numFmtId="172" fontId="2" fillId="0" borderId="16" xfId="57" applyNumberFormat="1" applyFont="1" applyFill="1" applyBorder="1" applyAlignment="1">
      <alignment horizontal="center"/>
      <protection/>
    </xf>
    <xf numFmtId="3" fontId="2" fillId="0" borderId="14" xfId="57" applyNumberFormat="1" applyFont="1" applyFill="1" applyBorder="1" applyAlignment="1">
      <alignment horizontal="center" vertical="center" wrapText="1"/>
      <protection/>
    </xf>
    <xf numFmtId="0" fontId="0" fillId="0" borderId="16" xfId="0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5" xfId="57" applyFont="1" applyBorder="1" applyAlignment="1">
      <alignment horizontal="center" wrapText="1"/>
      <protection/>
    </xf>
    <xf numFmtId="0" fontId="2" fillId="0" borderId="19" xfId="57" applyFont="1" applyBorder="1" applyAlignment="1">
      <alignment horizontal="center" wrapText="1"/>
      <protection/>
    </xf>
    <xf numFmtId="0" fontId="2" fillId="0" borderId="21" xfId="57" applyFont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2" fillId="0" borderId="15" xfId="57" applyFont="1" applyBorder="1" applyAlignment="1">
      <alignment horizontal="center" vertical="center"/>
      <protection/>
    </xf>
    <xf numFmtId="0" fontId="2" fillId="0" borderId="15" xfId="57" applyFont="1" applyBorder="1" applyAlignment="1" quotePrefix="1">
      <alignment horizontal="center" vertical="center"/>
      <protection/>
    </xf>
    <xf numFmtId="3" fontId="2" fillId="0" borderId="15" xfId="57" applyNumberFormat="1" applyFont="1" applyBorder="1" applyAlignment="1">
      <alignment horizontal="center" vertical="center"/>
      <protection/>
    </xf>
    <xf numFmtId="3" fontId="2" fillId="0" borderId="15" xfId="57" applyNumberFormat="1" applyFont="1" applyBorder="1" applyAlignment="1">
      <alignment horizontal="center"/>
      <protection/>
    </xf>
    <xf numFmtId="0" fontId="0" fillId="0" borderId="15" xfId="0" applyBorder="1" applyAlignment="1" quotePrefix="1">
      <alignment horizontal="center" vertical="center"/>
    </xf>
    <xf numFmtId="0" fontId="2" fillId="0" borderId="15" xfId="57" applyFont="1" applyFill="1" applyBorder="1" applyAlignment="1">
      <alignment horizontal="center"/>
      <protection/>
    </xf>
    <xf numFmtId="0" fontId="2" fillId="0" borderId="19" xfId="57" applyFont="1" applyBorder="1" applyAlignment="1">
      <alignment horizontal="center" vertical="center"/>
      <protection/>
    </xf>
    <xf numFmtId="0" fontId="2" fillId="0" borderId="19" xfId="57" applyFont="1" applyBorder="1" applyAlignment="1">
      <alignment horizontal="center"/>
      <protection/>
    </xf>
    <xf numFmtId="0" fontId="2" fillId="0" borderId="21" xfId="57" applyFont="1" applyBorder="1" applyAlignment="1" quotePrefix="1">
      <alignment horizontal="center" vertical="center"/>
      <protection/>
    </xf>
    <xf numFmtId="0" fontId="2" fillId="0" borderId="23" xfId="57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57" applyFont="1" applyBorder="1" applyAlignment="1">
      <alignment horizontal="center" vertical="center" wrapText="1"/>
      <protection/>
    </xf>
    <xf numFmtId="0" fontId="2" fillId="0" borderId="17" xfId="57" applyFont="1" applyBorder="1" applyAlignment="1">
      <alignment horizontal="center" vertical="center"/>
      <protection/>
    </xf>
    <xf numFmtId="0" fontId="2" fillId="0" borderId="15" xfId="57" applyFont="1" applyFill="1" applyBorder="1" applyAlignment="1">
      <alignment horizontal="center" vertical="center"/>
      <protection/>
    </xf>
    <xf numFmtId="0" fontId="3" fillId="0" borderId="20" xfId="57" applyFont="1" applyBorder="1" applyAlignment="1">
      <alignment horizontal="center" vertical="center"/>
      <protection/>
    </xf>
    <xf numFmtId="0" fontId="3" fillId="0" borderId="15" xfId="57" applyFont="1" applyBorder="1" applyAlignment="1">
      <alignment horizontal="center" vertical="center"/>
      <protection/>
    </xf>
    <xf numFmtId="0" fontId="3" fillId="0" borderId="15" xfId="57" applyFont="1" applyBorder="1" applyAlignment="1" quotePrefix="1">
      <alignment horizontal="center" vertical="center"/>
      <protection/>
    </xf>
    <xf numFmtId="0" fontId="3" fillId="0" borderId="19" xfId="57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2" fillId="0" borderId="23" xfId="57" applyFont="1" applyBorder="1" applyAlignment="1">
      <alignment horizontal="center"/>
      <protection/>
    </xf>
    <xf numFmtId="0" fontId="2" fillId="0" borderId="13" xfId="57" applyFont="1" applyBorder="1" applyAlignment="1">
      <alignment horizontal="center" vertical="center" wrapText="1"/>
      <protection/>
    </xf>
    <xf numFmtId="0" fontId="2" fillId="0" borderId="15" xfId="57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2" fillId="0" borderId="21" xfId="57" applyFont="1" applyFill="1" applyBorder="1" applyAlignment="1">
      <alignment horizontal="center"/>
      <protection/>
    </xf>
    <xf numFmtId="0" fontId="2" fillId="0" borderId="19" xfId="57" applyFont="1" applyBorder="1" applyAlignment="1">
      <alignment horizontal="center" vertical="center" wrapText="1"/>
      <protection/>
    </xf>
    <xf numFmtId="0" fontId="2" fillId="0" borderId="24" xfId="57" applyFont="1" applyBorder="1" applyAlignment="1">
      <alignment horizontal="center" vertical="center" wrapText="1"/>
      <protection/>
    </xf>
    <xf numFmtId="0" fontId="2" fillId="0" borderId="21" xfId="57" applyFont="1" applyFill="1" applyBorder="1" applyAlignment="1">
      <alignment horizontal="center" vertical="center" wrapText="1"/>
      <protection/>
    </xf>
    <xf numFmtId="0" fontId="0" fillId="0" borderId="20" xfId="0" applyFont="1" applyBorder="1" applyAlignment="1">
      <alignment horizontal="center" vertical="center" wrapText="1"/>
    </xf>
    <xf numFmtId="3" fontId="2" fillId="0" borderId="15" xfId="57" applyNumberFormat="1" applyFont="1" applyBorder="1" applyAlignment="1">
      <alignment horizontal="center" vertical="center" wrapText="1"/>
      <protection/>
    </xf>
    <xf numFmtId="3" fontId="2" fillId="0" borderId="15" xfId="57" applyNumberFormat="1" applyFont="1" applyFill="1" applyBorder="1" applyAlignment="1">
      <alignment horizontal="center"/>
      <protection/>
    </xf>
    <xf numFmtId="3" fontId="2" fillId="0" borderId="20" xfId="57" applyNumberFormat="1" applyFont="1" applyFill="1" applyBorder="1" applyAlignment="1">
      <alignment horizontal="center"/>
      <protection/>
    </xf>
    <xf numFmtId="3" fontId="2" fillId="0" borderId="21" xfId="57" applyNumberFormat="1" applyFont="1" applyFill="1" applyBorder="1" applyAlignment="1">
      <alignment horizontal="center" vertical="center" wrapText="1"/>
      <protection/>
    </xf>
    <xf numFmtId="0" fontId="2" fillId="0" borderId="20" xfId="57" applyFont="1" applyBorder="1" applyAlignment="1">
      <alignment horizontal="center" vertical="center" wrapText="1"/>
      <protection/>
    </xf>
    <xf numFmtId="0" fontId="2" fillId="0" borderId="23" xfId="57" applyFont="1" applyFill="1" applyBorder="1" applyAlignment="1">
      <alignment horizontal="center"/>
      <protection/>
    </xf>
    <xf numFmtId="0" fontId="2" fillId="0" borderId="23" xfId="57" applyFont="1" applyFill="1" applyBorder="1" applyAlignment="1">
      <alignment horizontal="center" vertical="center" wrapText="1"/>
      <protection/>
    </xf>
    <xf numFmtId="0" fontId="0" fillId="24" borderId="15" xfId="57" applyFont="1" applyFill="1" applyBorder="1" applyAlignment="1">
      <alignment horizontal="center" vertical="center" wrapText="1"/>
      <protection/>
    </xf>
    <xf numFmtId="0" fontId="2" fillId="0" borderId="15" xfId="57" applyFont="1" applyBorder="1" applyAlignment="1">
      <alignment horizontal="center" vertical="justify"/>
      <protection/>
    </xf>
    <xf numFmtId="0" fontId="0" fillId="0" borderId="21" xfId="0" applyFont="1" applyBorder="1" applyAlignment="1">
      <alignment horizontal="center"/>
    </xf>
    <xf numFmtId="0" fontId="0" fillId="24" borderId="15" xfId="57" applyFont="1" applyFill="1" applyBorder="1" applyAlignment="1">
      <alignment horizontal="center"/>
      <protection/>
    </xf>
    <xf numFmtId="0" fontId="2" fillId="0" borderId="21" xfId="57" applyFont="1" applyBorder="1" applyAlignment="1">
      <alignment horizontal="center"/>
      <protection/>
    </xf>
    <xf numFmtId="0" fontId="4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3" fontId="4" fillId="0" borderId="0" xfId="57" applyNumberFormat="1" applyFont="1" applyBorder="1" applyAlignment="1">
      <alignment horizontal="right" vertical="center" wrapText="1"/>
      <protection/>
    </xf>
    <xf numFmtId="0" fontId="1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3" fontId="1" fillId="0" borderId="0" xfId="57" applyNumberFormat="1" applyFont="1" applyBorder="1" applyAlignment="1">
      <alignment horizontal="right" vertical="center" wrapText="1"/>
      <protection/>
    </xf>
    <xf numFmtId="0" fontId="13" fillId="0" borderId="0" xfId="0" applyFont="1" applyAlignment="1">
      <alignment/>
    </xf>
    <xf numFmtId="0" fontId="0" fillId="25" borderId="11" xfId="0" applyFill="1" applyBorder="1" applyAlignment="1">
      <alignment/>
    </xf>
    <xf numFmtId="172" fontId="10" fillId="25" borderId="11" xfId="0" applyNumberFormat="1" applyFont="1" applyFill="1" applyBorder="1" applyAlignment="1">
      <alignment/>
    </xf>
    <xf numFmtId="0" fontId="0" fillId="25" borderId="10" xfId="0" applyFill="1" applyBorder="1" applyAlignment="1">
      <alignment/>
    </xf>
    <xf numFmtId="0" fontId="2" fillId="0" borderId="20" xfId="57" applyFont="1" applyBorder="1" applyAlignment="1">
      <alignment horizontal="center" wrapText="1"/>
      <protection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172" fontId="2" fillId="0" borderId="15" xfId="57" applyNumberFormat="1" applyFont="1" applyBorder="1" applyAlignment="1">
      <alignment vertical="center"/>
      <protection/>
    </xf>
    <xf numFmtId="0" fontId="2" fillId="0" borderId="15" xfId="57" applyFont="1" applyBorder="1" applyAlignment="1">
      <alignment vertical="center"/>
      <protection/>
    </xf>
    <xf numFmtId="0" fontId="9" fillId="25" borderId="11" xfId="0" applyFont="1" applyFill="1" applyBorder="1" applyAlignment="1">
      <alignment/>
    </xf>
    <xf numFmtId="0" fontId="9" fillId="0" borderId="0" xfId="0" applyFont="1" applyAlignment="1">
      <alignment/>
    </xf>
    <xf numFmtId="0" fontId="2" fillId="24" borderId="15" xfId="57" applyFont="1" applyFill="1" applyBorder="1" applyAlignment="1">
      <alignment horizontal="center"/>
      <protection/>
    </xf>
    <xf numFmtId="0" fontId="2" fillId="0" borderId="15" xfId="0" applyFont="1" applyBorder="1" applyAlignment="1">
      <alignment horizontal="center"/>
    </xf>
    <xf numFmtId="3" fontId="2" fillId="0" borderId="15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25" borderId="11" xfId="0" applyFont="1" applyFill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right" vertical="center"/>
    </xf>
    <xf numFmtId="3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3" fontId="11" fillId="0" borderId="11" xfId="0" applyNumberFormat="1" applyFont="1" applyBorder="1" applyAlignment="1">
      <alignment/>
    </xf>
    <xf numFmtId="3" fontId="11" fillId="0" borderId="11" xfId="0" applyNumberFormat="1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3" fontId="39" fillId="0" borderId="11" xfId="0" applyNumberFormat="1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7" fillId="0" borderId="0" xfId="57" applyFont="1" applyBorder="1" applyAlignment="1">
      <alignment horizontal="center" wrapText="1"/>
      <protection/>
    </xf>
    <xf numFmtId="0" fontId="7" fillId="0" borderId="0" xfId="57" applyFont="1" applyBorder="1" applyAlignment="1">
      <alignment horizontal="center" vertical="center" wrapText="1"/>
      <protection/>
    </xf>
    <xf numFmtId="0" fontId="8" fillId="0" borderId="11" xfId="57" applyFont="1" applyBorder="1">
      <alignment/>
      <protection/>
    </xf>
    <xf numFmtId="0" fontId="9" fillId="0" borderId="11" xfId="57" applyFont="1" applyBorder="1" applyAlignment="1">
      <alignment horizontal="center"/>
      <protection/>
    </xf>
    <xf numFmtId="0" fontId="9" fillId="0" borderId="11" xfId="57" applyFont="1" applyBorder="1" applyAlignment="1">
      <alignment horizontal="center" vertical="center"/>
      <protection/>
    </xf>
    <xf numFmtId="0" fontId="9" fillId="0" borderId="11" xfId="57" applyFont="1" applyBorder="1">
      <alignment/>
      <protection/>
    </xf>
    <xf numFmtId="0" fontId="8" fillId="0" borderId="10" xfId="57" applyFont="1" applyBorder="1" applyAlignment="1">
      <alignment horizontal="center" vertical="center"/>
      <protection/>
    </xf>
    <xf numFmtId="0" fontId="8" fillId="0" borderId="10" xfId="57" applyFont="1" applyBorder="1" applyAlignment="1">
      <alignment horizontal="center" vertical="center" wrapText="1"/>
      <protection/>
    </xf>
    <xf numFmtId="3" fontId="8" fillId="0" borderId="11" xfId="0" applyNumberFormat="1" applyFont="1" applyBorder="1" applyAlignment="1">
      <alignment horizontal="right"/>
    </xf>
    <xf numFmtId="3" fontId="8" fillId="0" borderId="12" xfId="0" applyNumberFormat="1" applyFont="1" applyBorder="1" applyAlignment="1">
      <alignment horizontal="right"/>
    </xf>
    <xf numFmtId="0" fontId="8" fillId="0" borderId="12" xfId="0" applyFont="1" applyBorder="1" applyAlignment="1">
      <alignment horizontal="center" vertical="center"/>
    </xf>
    <xf numFmtId="3" fontId="8" fillId="25" borderId="11" xfId="0" applyNumberFormat="1" applyFont="1" applyFill="1" applyBorder="1" applyAlignment="1">
      <alignment/>
    </xf>
    <xf numFmtId="0" fontId="2" fillId="0" borderId="25" xfId="57" applyFont="1" applyBorder="1" applyAlignment="1">
      <alignment horizontal="center" vertical="center"/>
      <protection/>
    </xf>
    <xf numFmtId="0" fontId="2" fillId="0" borderId="25" xfId="57" applyFont="1" applyBorder="1" applyAlignment="1">
      <alignment horizontal="center" vertical="center" wrapText="1"/>
      <protection/>
    </xf>
    <xf numFmtId="3" fontId="2" fillId="0" borderId="25" xfId="57" applyNumberFormat="1" applyFont="1" applyBorder="1" applyAlignment="1">
      <alignment horizontal="right" vertical="center" wrapText="1"/>
      <protection/>
    </xf>
    <xf numFmtId="3" fontId="2" fillId="0" borderId="25" xfId="57" applyNumberFormat="1" applyFont="1" applyBorder="1" applyAlignment="1">
      <alignment horizontal="center" vertical="center" wrapText="1"/>
      <protection/>
    </xf>
    <xf numFmtId="0" fontId="0" fillId="0" borderId="25" xfId="0" applyFont="1" applyBorder="1" applyAlignment="1">
      <alignment horizontal="center" vertical="center"/>
    </xf>
    <xf numFmtId="3" fontId="0" fillId="25" borderId="25" xfId="0" applyNumberFormat="1" applyFill="1" applyBorder="1" applyAlignment="1">
      <alignment/>
    </xf>
    <xf numFmtId="0" fontId="2" fillId="0" borderId="26" xfId="57" applyFont="1" applyBorder="1" applyAlignment="1">
      <alignment horizontal="center" vertical="center"/>
      <protection/>
    </xf>
    <xf numFmtId="0" fontId="2" fillId="0" borderId="26" xfId="57" applyFont="1" applyBorder="1" applyAlignment="1">
      <alignment horizontal="center" vertical="justify"/>
      <protection/>
    </xf>
    <xf numFmtId="0" fontId="2" fillId="0" borderId="26" xfId="57" applyFont="1" applyBorder="1" applyAlignment="1">
      <alignment horizontal="center" vertical="center" wrapText="1"/>
      <protection/>
    </xf>
    <xf numFmtId="0" fontId="2" fillId="0" borderId="26" xfId="57" applyFont="1" applyBorder="1" applyAlignment="1">
      <alignment horizontal="center" wrapText="1"/>
      <protection/>
    </xf>
    <xf numFmtId="172" fontId="2" fillId="0" borderId="26" xfId="57" applyNumberFormat="1" applyFont="1" applyBorder="1" applyAlignment="1">
      <alignment horizontal="right" vertical="center"/>
      <protection/>
    </xf>
    <xf numFmtId="172" fontId="2" fillId="0" borderId="26" xfId="57" applyNumberFormat="1" applyFont="1" applyBorder="1" applyAlignment="1">
      <alignment horizontal="center"/>
      <protection/>
    </xf>
    <xf numFmtId="3" fontId="2" fillId="0" borderId="26" xfId="57" applyNumberFormat="1" applyFont="1" applyBorder="1" applyAlignment="1">
      <alignment horizontal="center" vertical="center" wrapText="1"/>
      <protection/>
    </xf>
    <xf numFmtId="0" fontId="0" fillId="0" borderId="26" xfId="0" applyFont="1" applyBorder="1" applyAlignment="1">
      <alignment horizontal="center" vertical="center"/>
    </xf>
    <xf numFmtId="172" fontId="0" fillId="25" borderId="26" xfId="0" applyNumberFormat="1" applyFill="1" applyBorder="1" applyAlignment="1">
      <alignment/>
    </xf>
    <xf numFmtId="0" fontId="2" fillId="0" borderId="26" xfId="57" applyFont="1" applyBorder="1" applyAlignment="1">
      <alignment horizontal="center"/>
      <protection/>
    </xf>
    <xf numFmtId="172" fontId="2" fillId="0" borderId="26" xfId="57" applyNumberFormat="1" applyFont="1" applyBorder="1" applyAlignment="1">
      <alignment horizontal="right"/>
      <protection/>
    </xf>
    <xf numFmtId="0" fontId="0" fillId="25" borderId="26" xfId="0" applyFill="1" applyBorder="1" applyAlignment="1">
      <alignment/>
    </xf>
    <xf numFmtId="0" fontId="0" fillId="0" borderId="26" xfId="0" applyFont="1" applyBorder="1" applyAlignment="1">
      <alignment horizontal="center"/>
    </xf>
    <xf numFmtId="0" fontId="0" fillId="24" borderId="26" xfId="57" applyFont="1" applyFill="1" applyBorder="1" applyAlignment="1">
      <alignment horizontal="center" vertical="center" wrapText="1"/>
      <protection/>
    </xf>
    <xf numFmtId="0" fontId="0" fillId="24" borderId="26" xfId="57" applyFont="1" applyFill="1" applyBorder="1" applyAlignment="1">
      <alignment horizontal="center"/>
      <protection/>
    </xf>
    <xf numFmtId="0" fontId="0" fillId="0" borderId="26" xfId="0" applyBorder="1" applyAlignment="1">
      <alignment horizontal="center"/>
    </xf>
    <xf numFmtId="3" fontId="0" fillId="0" borderId="26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center"/>
    </xf>
    <xf numFmtId="0" fontId="0" fillId="0" borderId="26" xfId="0" applyBorder="1" applyAlignment="1">
      <alignment horizontal="center" vertical="center" wrapText="1"/>
    </xf>
    <xf numFmtId="3" fontId="0" fillId="0" borderId="26" xfId="0" applyNumberFormat="1" applyFont="1" applyBorder="1" applyAlignment="1">
      <alignment horizontal="right" vertical="center"/>
    </xf>
    <xf numFmtId="3" fontId="0" fillId="0" borderId="26" xfId="0" applyNumberFormat="1" applyFont="1" applyBorder="1" applyAlignment="1">
      <alignment horizontal="center" vertical="center"/>
    </xf>
    <xf numFmtId="172" fontId="2" fillId="0" borderId="26" xfId="57" applyNumberFormat="1" applyFont="1" applyBorder="1" applyAlignment="1">
      <alignment horizontal="center" vertical="center"/>
      <protection/>
    </xf>
    <xf numFmtId="0" fontId="0" fillId="0" borderId="26" xfId="0" applyFont="1" applyBorder="1" applyAlignment="1">
      <alignment horizontal="center" vertical="center" wrapText="1"/>
    </xf>
    <xf numFmtId="0" fontId="2" fillId="0" borderId="26" xfId="57" applyFont="1" applyBorder="1" applyAlignment="1" quotePrefix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3" fontId="0" fillId="25" borderId="26" xfId="0" applyNumberFormat="1" applyFill="1" applyBorder="1" applyAlignment="1">
      <alignment/>
    </xf>
    <xf numFmtId="3" fontId="2" fillId="0" borderId="26" xfId="57" applyNumberFormat="1" applyFont="1" applyBorder="1" applyAlignment="1">
      <alignment horizontal="center" vertical="center"/>
      <protection/>
    </xf>
    <xf numFmtId="0" fontId="2" fillId="0" borderId="26" xfId="57" applyFont="1" applyFill="1" applyBorder="1" applyAlignment="1">
      <alignment horizontal="center" vertical="center"/>
      <protection/>
    </xf>
    <xf numFmtId="0" fontId="0" fillId="0" borderId="26" xfId="0" applyBorder="1" applyAlignment="1" quotePrefix="1">
      <alignment horizontal="center" vertical="center"/>
    </xf>
    <xf numFmtId="0" fontId="2" fillId="0" borderId="27" xfId="57" applyFont="1" applyBorder="1" applyAlignment="1">
      <alignment horizontal="center"/>
      <protection/>
    </xf>
    <xf numFmtId="0" fontId="2" fillId="0" borderId="27" xfId="57" applyFont="1" applyBorder="1" applyAlignment="1">
      <alignment horizontal="center" vertical="center"/>
      <protection/>
    </xf>
    <xf numFmtId="172" fontId="2" fillId="0" borderId="27" xfId="57" applyNumberFormat="1" applyFont="1" applyBorder="1" applyAlignment="1">
      <alignment horizontal="right"/>
      <protection/>
    </xf>
    <xf numFmtId="172" fontId="2" fillId="0" borderId="27" xfId="57" applyNumberFormat="1" applyFont="1" applyBorder="1" applyAlignment="1">
      <alignment horizontal="center"/>
      <protection/>
    </xf>
    <xf numFmtId="3" fontId="2" fillId="0" borderId="27" xfId="57" applyNumberFormat="1" applyFont="1" applyBorder="1" applyAlignment="1">
      <alignment horizontal="center" vertical="center" wrapText="1"/>
      <protection/>
    </xf>
    <xf numFmtId="0" fontId="0" fillId="0" borderId="27" xfId="0" applyFont="1" applyBorder="1" applyAlignment="1">
      <alignment horizontal="center"/>
    </xf>
    <xf numFmtId="0" fontId="0" fillId="25" borderId="27" xfId="0" applyFill="1" applyBorder="1" applyAlignment="1">
      <alignment/>
    </xf>
    <xf numFmtId="3" fontId="8" fillId="0" borderId="10" xfId="57" applyNumberFormat="1" applyFont="1" applyBorder="1" applyAlignment="1">
      <alignment horizontal="right" vertical="center"/>
      <protection/>
    </xf>
    <xf numFmtId="3" fontId="8" fillId="0" borderId="11" xfId="57" applyNumberFormat="1" applyFont="1" applyBorder="1" applyAlignment="1">
      <alignment horizontal="center" vertical="center"/>
      <protection/>
    </xf>
    <xf numFmtId="0" fontId="8" fillId="0" borderId="11" xfId="0" applyFont="1" applyBorder="1" applyAlignment="1">
      <alignment horizontal="center"/>
    </xf>
    <xf numFmtId="172" fontId="8" fillId="25" borderId="11" xfId="0" applyNumberFormat="1" applyFont="1" applyFill="1" applyBorder="1" applyAlignment="1">
      <alignment/>
    </xf>
    <xf numFmtId="172" fontId="2" fillId="0" borderId="25" xfId="57" applyNumberFormat="1" applyFont="1" applyBorder="1" applyAlignment="1">
      <alignment horizontal="right" vertical="center"/>
      <protection/>
    </xf>
    <xf numFmtId="172" fontId="2" fillId="0" borderId="25" xfId="57" applyNumberFormat="1" applyFont="1" applyBorder="1" applyAlignment="1">
      <alignment horizontal="center" vertical="center"/>
      <protection/>
    </xf>
    <xf numFmtId="172" fontId="0" fillId="25" borderId="25" xfId="0" applyNumberFormat="1" applyFill="1" applyBorder="1" applyAlignment="1">
      <alignment/>
    </xf>
    <xf numFmtId="0" fontId="2" fillId="0" borderId="26" xfId="57" applyFont="1" applyFill="1" applyBorder="1" applyAlignment="1">
      <alignment horizontal="center"/>
      <protection/>
    </xf>
    <xf numFmtId="172" fontId="2" fillId="0" borderId="26" xfId="57" applyNumberFormat="1" applyFont="1" applyFill="1" applyBorder="1" applyAlignment="1">
      <alignment horizontal="right"/>
      <protection/>
    </xf>
    <xf numFmtId="172" fontId="2" fillId="0" borderId="26" xfId="57" applyNumberFormat="1" applyFont="1" applyFill="1" applyBorder="1" applyAlignment="1">
      <alignment horizontal="center"/>
      <protection/>
    </xf>
    <xf numFmtId="3" fontId="2" fillId="0" borderId="26" xfId="57" applyNumberFormat="1" applyFont="1" applyFill="1" applyBorder="1" applyAlignment="1">
      <alignment horizontal="center" vertical="center" wrapText="1"/>
      <protection/>
    </xf>
    <xf numFmtId="0" fontId="0" fillId="0" borderId="26" xfId="0" applyFill="1" applyBorder="1" applyAlignment="1">
      <alignment horizontal="center"/>
    </xf>
    <xf numFmtId="0" fontId="8" fillId="0" borderId="11" xfId="57" applyFont="1" applyBorder="1" applyAlignment="1">
      <alignment horizontal="center" vertical="center"/>
      <protection/>
    </xf>
    <xf numFmtId="0" fontId="8" fillId="0" borderId="11" xfId="57" applyFont="1" applyBorder="1" applyAlignment="1">
      <alignment horizontal="center" vertical="center" wrapText="1"/>
      <protection/>
    </xf>
    <xf numFmtId="3" fontId="8" fillId="0" borderId="11" xfId="57" applyNumberFormat="1" applyFont="1" applyBorder="1" applyAlignment="1">
      <alignment horizontal="right" vertical="center"/>
      <protection/>
    </xf>
    <xf numFmtId="0" fontId="2" fillId="0" borderId="25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 vertical="center"/>
      <protection/>
    </xf>
    <xf numFmtId="172" fontId="2" fillId="0" borderId="25" xfId="57" applyNumberFormat="1" applyFont="1" applyBorder="1" applyAlignment="1">
      <alignment horizontal="right"/>
      <protection/>
    </xf>
    <xf numFmtId="172" fontId="2" fillId="0" borderId="28" xfId="57" applyNumberFormat="1" applyFont="1" applyBorder="1" applyAlignment="1">
      <alignment horizontal="center"/>
      <protection/>
    </xf>
    <xf numFmtId="3" fontId="2" fillId="0" borderId="28" xfId="57" applyNumberFormat="1" applyFont="1" applyBorder="1" applyAlignment="1">
      <alignment horizontal="center" vertical="center" wrapText="1"/>
      <protection/>
    </xf>
    <xf numFmtId="0" fontId="0" fillId="0" borderId="28" xfId="0" applyFont="1" applyBorder="1" applyAlignment="1">
      <alignment horizontal="center"/>
    </xf>
    <xf numFmtId="0" fontId="3" fillId="0" borderId="26" xfId="57" applyFont="1" applyBorder="1" applyAlignment="1">
      <alignment horizontal="center" vertical="center"/>
      <protection/>
    </xf>
    <xf numFmtId="172" fontId="2" fillId="0" borderId="29" xfId="57" applyNumberFormat="1" applyFont="1" applyBorder="1" applyAlignment="1">
      <alignment horizontal="center"/>
      <protection/>
    </xf>
    <xf numFmtId="3" fontId="2" fillId="0" borderId="29" xfId="57" applyNumberFormat="1" applyFont="1" applyBorder="1" applyAlignment="1">
      <alignment horizontal="center" vertical="center" wrapText="1"/>
      <protection/>
    </xf>
    <xf numFmtId="0" fontId="0" fillId="0" borderId="29" xfId="0" applyFont="1" applyBorder="1" applyAlignment="1">
      <alignment horizontal="center"/>
    </xf>
    <xf numFmtId="0" fontId="3" fillId="0" borderId="26" xfId="57" applyFont="1" applyBorder="1" applyAlignment="1" quotePrefix="1">
      <alignment horizontal="center" vertical="center"/>
      <protection/>
    </xf>
    <xf numFmtId="0" fontId="0" fillId="0" borderId="29" xfId="0" applyBorder="1" applyAlignment="1">
      <alignment horizontal="center"/>
    </xf>
    <xf numFmtId="0" fontId="3" fillId="0" borderId="27" xfId="57" applyFont="1" applyBorder="1" applyAlignment="1">
      <alignment horizontal="center" vertical="center"/>
      <protection/>
    </xf>
    <xf numFmtId="172" fontId="2" fillId="0" borderId="30" xfId="57" applyNumberFormat="1" applyFont="1" applyBorder="1" applyAlignment="1">
      <alignment horizontal="center"/>
      <protection/>
    </xf>
    <xf numFmtId="3" fontId="2" fillId="0" borderId="30" xfId="57" applyNumberFormat="1" applyFont="1" applyBorder="1" applyAlignment="1">
      <alignment horizontal="center" vertical="center" wrapText="1"/>
      <protection/>
    </xf>
    <xf numFmtId="0" fontId="0" fillId="0" borderId="30" xfId="0" applyFont="1" applyBorder="1" applyAlignment="1">
      <alignment horizontal="center"/>
    </xf>
    <xf numFmtId="3" fontId="2" fillId="0" borderId="25" xfId="57" applyNumberFormat="1" applyFont="1" applyBorder="1" applyAlignment="1">
      <alignment horizontal="right" vertical="center"/>
      <protection/>
    </xf>
    <xf numFmtId="3" fontId="2" fillId="0" borderId="25" xfId="57" applyNumberFormat="1" applyFont="1" applyBorder="1" applyAlignment="1">
      <alignment horizontal="center" vertical="center"/>
      <protection/>
    </xf>
    <xf numFmtId="0" fontId="0" fillId="0" borderId="25" xfId="0" applyFont="1" applyBorder="1" applyAlignment="1">
      <alignment horizontal="center"/>
    </xf>
    <xf numFmtId="0" fontId="2" fillId="0" borderId="26" xfId="57" applyFont="1" applyFill="1" applyBorder="1" applyAlignment="1">
      <alignment horizontal="center" vertical="center" wrapText="1"/>
      <protection/>
    </xf>
    <xf numFmtId="3" fontId="8" fillId="0" borderId="11" xfId="57" applyNumberFormat="1" applyFont="1" applyBorder="1" applyAlignment="1">
      <alignment horizontal="right" vertical="center" wrapText="1"/>
      <protection/>
    </xf>
    <xf numFmtId="3" fontId="8" fillId="0" borderId="11" xfId="57" applyNumberFormat="1" applyFont="1" applyBorder="1" applyAlignment="1">
      <alignment horizontal="center" vertical="center" wrapText="1"/>
      <protection/>
    </xf>
    <xf numFmtId="0" fontId="8" fillId="25" borderId="11" xfId="0" applyFont="1" applyFill="1" applyBorder="1" applyAlignment="1">
      <alignment/>
    </xf>
    <xf numFmtId="0" fontId="0" fillId="0" borderId="25" xfId="0" applyFont="1" applyBorder="1" applyAlignment="1">
      <alignment horizontal="center" vertical="center" wrapText="1"/>
    </xf>
    <xf numFmtId="3" fontId="0" fillId="0" borderId="25" xfId="0" applyNumberFormat="1" applyFont="1" applyBorder="1" applyAlignment="1">
      <alignment horizontal="right" vertical="center"/>
    </xf>
    <xf numFmtId="3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25" borderId="25" xfId="0" applyFill="1" applyBorder="1" applyAlignment="1">
      <alignment/>
    </xf>
    <xf numFmtId="172" fontId="2" fillId="0" borderId="29" xfId="57" applyNumberFormat="1" applyFont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3" fontId="0" fillId="0" borderId="29" xfId="0" applyNumberFormat="1" applyFont="1" applyBorder="1" applyAlignment="1">
      <alignment horizontal="center" vertical="center"/>
    </xf>
    <xf numFmtId="3" fontId="2" fillId="0" borderId="26" xfId="57" applyNumberFormat="1" applyFont="1" applyFill="1" applyBorder="1" applyAlignment="1">
      <alignment horizontal="center"/>
      <protection/>
    </xf>
    <xf numFmtId="3" fontId="0" fillId="0" borderId="29" xfId="0" applyNumberFormat="1" applyFont="1" applyBorder="1" applyAlignment="1">
      <alignment horizontal="center"/>
    </xf>
    <xf numFmtId="3" fontId="2" fillId="0" borderId="26" xfId="57" applyNumberFormat="1" applyFont="1" applyBorder="1" applyAlignment="1">
      <alignment horizontal="center"/>
      <protection/>
    </xf>
    <xf numFmtId="3" fontId="0" fillId="0" borderId="31" xfId="0" applyNumberFormat="1" applyFont="1" applyBorder="1" applyAlignment="1">
      <alignment horizontal="right" vertical="center"/>
    </xf>
    <xf numFmtId="172" fontId="2" fillId="0" borderId="28" xfId="57" applyNumberFormat="1" applyFont="1" applyBorder="1" applyAlignment="1">
      <alignment horizontal="center" vertical="center"/>
      <protection/>
    </xf>
    <xf numFmtId="0" fontId="2" fillId="0" borderId="32" xfId="57" applyFont="1" applyBorder="1" applyAlignment="1">
      <alignment horizontal="center"/>
      <protection/>
    </xf>
    <xf numFmtId="0" fontId="2" fillId="0" borderId="32" xfId="57" applyFont="1" applyFill="1" applyBorder="1" applyAlignment="1">
      <alignment horizontal="center"/>
      <protection/>
    </xf>
    <xf numFmtId="0" fontId="2" fillId="0" borderId="32" xfId="57" applyFont="1" applyFill="1" applyBorder="1" applyAlignment="1">
      <alignment horizontal="center" vertical="center" wrapText="1"/>
      <protection/>
    </xf>
    <xf numFmtId="0" fontId="0" fillId="0" borderId="31" xfId="0" applyFont="1" applyBorder="1" applyAlignment="1">
      <alignment horizontal="center" vertical="center"/>
    </xf>
    <xf numFmtId="0" fontId="2" fillId="0" borderId="27" xfId="57" applyFont="1" applyBorder="1" applyAlignment="1">
      <alignment horizontal="center" vertical="center" wrapText="1"/>
      <protection/>
    </xf>
    <xf numFmtId="172" fontId="2" fillId="0" borderId="27" xfId="57" applyNumberFormat="1" applyFont="1" applyBorder="1" applyAlignment="1">
      <alignment horizontal="right" vertical="center"/>
      <protection/>
    </xf>
    <xf numFmtId="172" fontId="2" fillId="0" borderId="30" xfId="57" applyNumberFormat="1" applyFont="1" applyBorder="1" applyAlignment="1">
      <alignment horizontal="center" vertical="center"/>
      <protection/>
    </xf>
    <xf numFmtId="0" fontId="0" fillId="0" borderId="3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3" fontId="4" fillId="0" borderId="11" xfId="57" applyNumberFormat="1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Alignment="1">
      <alignment/>
    </xf>
    <xf numFmtId="3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center"/>
    </xf>
    <xf numFmtId="0" fontId="2" fillId="0" borderId="25" xfId="57" applyFont="1" applyBorder="1" applyAlignment="1">
      <alignment horizontal="center" vertical="justify"/>
      <protection/>
    </xf>
    <xf numFmtId="0" fontId="2" fillId="0" borderId="25" xfId="57" applyFont="1" applyBorder="1" applyAlignment="1">
      <alignment horizontal="center" wrapText="1"/>
      <protection/>
    </xf>
    <xf numFmtId="0" fontId="2" fillId="0" borderId="26" xfId="57" applyFont="1" applyBorder="1" applyAlignment="1">
      <alignment/>
      <protection/>
    </xf>
    <xf numFmtId="0" fontId="0" fillId="0" borderId="29" xfId="0" applyBorder="1" applyAlignment="1">
      <alignment horizontal="center" vertical="center"/>
    </xf>
    <xf numFmtId="0" fontId="2" fillId="0" borderId="27" xfId="57" applyFont="1" applyBorder="1" applyAlignment="1" quotePrefix="1">
      <alignment horizontal="center" vertical="center"/>
      <protection/>
    </xf>
    <xf numFmtId="0" fontId="0" fillId="0" borderId="30" xfId="0" applyBorder="1" applyAlignment="1">
      <alignment horizontal="center"/>
    </xf>
    <xf numFmtId="172" fontId="0" fillId="25" borderId="27" xfId="0" applyNumberFormat="1" applyFill="1" applyBorder="1" applyAlignment="1">
      <alignment/>
    </xf>
    <xf numFmtId="0" fontId="8" fillId="0" borderId="10" xfId="0" applyFont="1" applyBorder="1" applyAlignment="1">
      <alignment horizontal="center" vertical="center"/>
    </xf>
    <xf numFmtId="172" fontId="8" fillId="25" borderId="10" xfId="0" applyNumberFormat="1" applyFont="1" applyFill="1" applyBorder="1" applyAlignment="1">
      <alignment/>
    </xf>
    <xf numFmtId="3" fontId="8" fillId="0" borderId="10" xfId="57" applyNumberFormat="1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/>
    </xf>
    <xf numFmtId="0" fontId="2" fillId="0" borderId="28" xfId="57" applyFont="1" applyBorder="1" applyAlignment="1">
      <alignment horizontal="center" vertical="center" wrapText="1"/>
      <protection/>
    </xf>
    <xf numFmtId="3" fontId="2" fillId="0" borderId="28" xfId="57" applyNumberFormat="1" applyFont="1" applyBorder="1" applyAlignment="1">
      <alignment horizontal="center" vertical="center"/>
      <protection/>
    </xf>
    <xf numFmtId="3" fontId="0" fillId="0" borderId="0" xfId="0" applyNumberFormat="1" applyAlignment="1">
      <alignment/>
    </xf>
    <xf numFmtId="0" fontId="2" fillId="0" borderId="27" xfId="57" applyFont="1" applyFill="1" applyBorder="1" applyAlignment="1">
      <alignment horizontal="center"/>
      <protection/>
    </xf>
    <xf numFmtId="0" fontId="2" fillId="0" borderId="27" xfId="57" applyFont="1" applyBorder="1" applyAlignment="1">
      <alignment horizontal="center" wrapText="1"/>
      <protection/>
    </xf>
    <xf numFmtId="0" fontId="2" fillId="0" borderId="33" xfId="57" applyFont="1" applyBorder="1" applyAlignment="1">
      <alignment horizontal="center"/>
      <protection/>
    </xf>
    <xf numFmtId="0" fontId="8" fillId="0" borderId="25" xfId="57" applyFont="1" applyBorder="1" applyAlignment="1">
      <alignment horizontal="center" vertical="center"/>
      <protection/>
    </xf>
    <xf numFmtId="0" fontId="8" fillId="0" borderId="11" xfId="0" applyFont="1" applyBorder="1" applyAlignment="1">
      <alignment horizontal="center" vertical="center"/>
    </xf>
    <xf numFmtId="0" fontId="2" fillId="0" borderId="34" xfId="57" applyFont="1" applyBorder="1" applyAlignment="1">
      <alignment horizontal="center" vertical="center"/>
      <protection/>
    </xf>
    <xf numFmtId="0" fontId="2" fillId="0" borderId="34" xfId="57" applyFont="1" applyBorder="1" applyAlignment="1">
      <alignment horizontal="center" vertical="center" wrapText="1"/>
      <protection/>
    </xf>
    <xf numFmtId="172" fontId="2" fillId="0" borderId="34" xfId="57" applyNumberFormat="1" applyFont="1" applyBorder="1" applyAlignment="1">
      <alignment horizontal="right" vertical="center"/>
      <protection/>
    </xf>
    <xf numFmtId="172" fontId="2" fillId="0" borderId="35" xfId="57" applyNumberFormat="1" applyFont="1" applyBorder="1" applyAlignment="1">
      <alignment horizontal="center" vertical="center"/>
      <protection/>
    </xf>
    <xf numFmtId="3" fontId="2" fillId="0" borderId="35" xfId="57" applyNumberFormat="1" applyFont="1" applyBorder="1" applyAlignment="1">
      <alignment horizontal="center" vertical="center" wrapText="1"/>
      <protection/>
    </xf>
    <xf numFmtId="0" fontId="0" fillId="0" borderId="35" xfId="0" applyFont="1" applyBorder="1" applyAlignment="1">
      <alignment horizontal="center" vertical="center"/>
    </xf>
    <xf numFmtId="0" fontId="0" fillId="25" borderId="34" xfId="0" applyFill="1" applyBorder="1" applyAlignment="1">
      <alignment/>
    </xf>
    <xf numFmtId="0" fontId="8" fillId="0" borderId="36" xfId="57" applyFont="1" applyBorder="1" applyAlignment="1">
      <alignment horizontal="center" vertical="center"/>
      <protection/>
    </xf>
    <xf numFmtId="0" fontId="8" fillId="0" borderId="37" xfId="57" applyFont="1" applyBorder="1" applyAlignment="1">
      <alignment horizontal="center"/>
      <protection/>
    </xf>
    <xf numFmtId="0" fontId="2" fillId="0" borderId="38" xfId="57" applyFont="1" applyBorder="1" applyAlignment="1">
      <alignment horizontal="center"/>
      <protection/>
    </xf>
    <xf numFmtId="0" fontId="2" fillId="0" borderId="36" xfId="57" applyFont="1" applyBorder="1" applyAlignment="1">
      <alignment horizontal="center"/>
      <protection/>
    </xf>
    <xf numFmtId="0" fontId="2" fillId="0" borderId="38" xfId="57" applyFont="1" applyBorder="1" applyAlignment="1">
      <alignment horizontal="center" vertical="center"/>
      <protection/>
    </xf>
    <xf numFmtId="0" fontId="2" fillId="0" borderId="12" xfId="57" applyFont="1" applyFill="1" applyBorder="1" applyAlignment="1">
      <alignment horizontal="center"/>
      <protection/>
    </xf>
    <xf numFmtId="172" fontId="8" fillId="0" borderId="12" xfId="57" applyNumberFormat="1" applyFont="1" applyBorder="1" applyAlignment="1">
      <alignment horizontal="right"/>
      <protection/>
    </xf>
    <xf numFmtId="172" fontId="8" fillId="0" borderId="38" xfId="57" applyNumberFormat="1" applyFont="1" applyBorder="1" applyAlignment="1">
      <alignment horizontal="center"/>
      <protection/>
    </xf>
    <xf numFmtId="3" fontId="8" fillId="0" borderId="38" xfId="57" applyNumberFormat="1" applyFont="1" applyBorder="1" applyAlignment="1">
      <alignment horizontal="center" vertical="center" wrapText="1"/>
      <protection/>
    </xf>
    <xf numFmtId="0" fontId="8" fillId="0" borderId="38" xfId="0" applyFont="1" applyBorder="1" applyAlignment="1">
      <alignment horizontal="center"/>
    </xf>
    <xf numFmtId="172" fontId="8" fillId="25" borderId="12" xfId="0" applyNumberFormat="1" applyFont="1" applyFill="1" applyBorder="1" applyAlignment="1">
      <alignment/>
    </xf>
    <xf numFmtId="172" fontId="0" fillId="25" borderId="12" xfId="0" applyNumberForma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19" fillId="0" borderId="0" xfId="57" applyFont="1" applyBorder="1" applyAlignment="1">
      <alignment horizontal="center" wrapText="1"/>
      <protection/>
    </xf>
    <xf numFmtId="0" fontId="19" fillId="0" borderId="0" xfId="57" applyFont="1" applyBorder="1" applyAlignment="1">
      <alignment horizontal="center" vertical="center" wrapText="1"/>
      <protection/>
    </xf>
    <xf numFmtId="0" fontId="2" fillId="0" borderId="11" xfId="57" applyFont="1" applyBorder="1" applyAlignment="1">
      <alignment horizontal="center"/>
      <protection/>
    </xf>
    <xf numFmtId="0" fontId="2" fillId="0" borderId="11" xfId="57" applyFont="1" applyBorder="1" applyAlignment="1">
      <alignment horizontal="center" vertical="center"/>
      <protection/>
    </xf>
    <xf numFmtId="0" fontId="4" fillId="0" borderId="11" xfId="57" applyFont="1" applyBorder="1" applyAlignment="1">
      <alignment horizontal="center" vertical="center"/>
      <protection/>
    </xf>
    <xf numFmtId="0" fontId="4" fillId="0" borderId="11" xfId="57" applyFont="1" applyBorder="1" applyAlignment="1">
      <alignment horizontal="center" vertical="center" wrapText="1"/>
      <protection/>
    </xf>
    <xf numFmtId="3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172" fontId="4" fillId="25" borderId="11" xfId="0" applyNumberFormat="1" applyFont="1" applyFill="1" applyBorder="1" applyAlignment="1">
      <alignment/>
    </xf>
    <xf numFmtId="0" fontId="2" fillId="0" borderId="20" xfId="57" applyFont="1" applyBorder="1" applyAlignment="1">
      <alignment horizontal="center" vertical="center"/>
      <protection/>
    </xf>
    <xf numFmtId="0" fontId="2" fillId="0" borderId="21" xfId="0" applyFont="1" applyBorder="1" applyAlignment="1">
      <alignment horizontal="center"/>
    </xf>
    <xf numFmtId="0" fontId="2" fillId="24" borderId="20" xfId="57" applyFont="1" applyFill="1" applyBorder="1" applyAlignment="1">
      <alignment horizontal="center" vertical="center" wrapText="1"/>
      <protection/>
    </xf>
    <xf numFmtId="0" fontId="2" fillId="0" borderId="20" xfId="57" applyFont="1" applyBorder="1" applyAlignment="1">
      <alignment horizontal="center" vertical="center" wrapText="1"/>
      <protection/>
    </xf>
    <xf numFmtId="172" fontId="2" fillId="0" borderId="20" xfId="57" applyNumberFormat="1" applyFont="1" applyBorder="1" applyAlignment="1">
      <alignment horizontal="right" vertical="center"/>
      <protection/>
    </xf>
    <xf numFmtId="172" fontId="2" fillId="0" borderId="14" xfId="57" applyNumberFormat="1" applyFont="1" applyBorder="1" applyAlignment="1">
      <alignment horizontal="center"/>
      <protection/>
    </xf>
    <xf numFmtId="3" fontId="2" fillId="0" borderId="14" xfId="57" applyNumberFormat="1" applyFont="1" applyBorder="1" applyAlignment="1">
      <alignment horizontal="center" vertical="center" wrapText="1"/>
      <protection/>
    </xf>
    <xf numFmtId="0" fontId="2" fillId="0" borderId="14" xfId="0" applyFont="1" applyBorder="1" applyAlignment="1">
      <alignment horizontal="center" vertical="center"/>
    </xf>
    <xf numFmtId="172" fontId="2" fillId="25" borderId="12" xfId="0" applyNumberFormat="1" applyFont="1" applyFill="1" applyBorder="1" applyAlignment="1">
      <alignment/>
    </xf>
    <xf numFmtId="3" fontId="4" fillId="0" borderId="11" xfId="57" applyNumberFormat="1" applyFont="1" applyBorder="1" applyAlignment="1">
      <alignment horizontal="right" vertical="center" wrapText="1"/>
      <protection/>
    </xf>
    <xf numFmtId="3" fontId="4" fillId="0" borderId="11" xfId="57" applyNumberFormat="1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/>
    </xf>
    <xf numFmtId="0" fontId="2" fillId="0" borderId="25" xfId="57" applyFont="1" applyBorder="1" applyAlignment="1">
      <alignment horizontal="center" vertical="center"/>
      <protection/>
    </xf>
    <xf numFmtId="0" fontId="2" fillId="0" borderId="25" xfId="57" applyFont="1" applyBorder="1" applyAlignment="1">
      <alignment horizontal="center" vertical="center" wrapText="1"/>
      <protection/>
    </xf>
    <xf numFmtId="0" fontId="2" fillId="0" borderId="25" xfId="0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right" vertical="center"/>
    </xf>
    <xf numFmtId="3" fontId="2" fillId="0" borderId="28" xfId="0" applyNumberFormat="1" applyFont="1" applyBorder="1" applyAlignment="1">
      <alignment horizontal="center" vertical="center"/>
    </xf>
    <xf numFmtId="3" fontId="2" fillId="0" borderId="28" xfId="57" applyNumberFormat="1" applyFont="1" applyBorder="1" applyAlignment="1">
      <alignment horizontal="center" vertical="center" wrapText="1"/>
      <protection/>
    </xf>
    <xf numFmtId="0" fontId="2" fillId="0" borderId="28" xfId="0" applyFont="1" applyBorder="1" applyAlignment="1">
      <alignment horizontal="center" vertical="center"/>
    </xf>
    <xf numFmtId="0" fontId="2" fillId="0" borderId="26" xfId="57" applyFont="1" applyBorder="1" applyAlignment="1">
      <alignment horizontal="center" vertical="center"/>
      <protection/>
    </xf>
    <xf numFmtId="0" fontId="2" fillId="0" borderId="26" xfId="57" applyFont="1" applyBorder="1" applyAlignment="1">
      <alignment horizontal="center" vertical="center" wrapText="1"/>
      <protection/>
    </xf>
    <xf numFmtId="3" fontId="2" fillId="0" borderId="26" xfId="57" applyNumberFormat="1" applyFont="1" applyBorder="1" applyAlignment="1">
      <alignment horizontal="center" vertical="center" wrapText="1"/>
      <protection/>
    </xf>
    <xf numFmtId="172" fontId="2" fillId="0" borderId="26" xfId="57" applyNumberFormat="1" applyFont="1" applyBorder="1" applyAlignment="1">
      <alignment horizontal="right" vertical="center"/>
      <protection/>
    </xf>
    <xf numFmtId="172" fontId="2" fillId="0" borderId="29" xfId="57" applyNumberFormat="1" applyFont="1" applyBorder="1" applyAlignment="1">
      <alignment horizontal="center" vertical="center"/>
      <protection/>
    </xf>
    <xf numFmtId="0" fontId="2" fillId="0" borderId="29" xfId="0" applyFont="1" applyBorder="1" applyAlignment="1">
      <alignment horizontal="center" vertical="center"/>
    </xf>
    <xf numFmtId="172" fontId="2" fillId="25" borderId="26" xfId="0" applyNumberFormat="1" applyFont="1" applyFill="1" applyBorder="1" applyAlignment="1">
      <alignment/>
    </xf>
    <xf numFmtId="0" fontId="2" fillId="0" borderId="27" xfId="57" applyFont="1" applyBorder="1" applyAlignment="1">
      <alignment horizontal="center" vertical="center"/>
      <protection/>
    </xf>
    <xf numFmtId="0" fontId="2" fillId="0" borderId="27" xfId="57" applyFont="1" applyBorder="1" applyAlignment="1">
      <alignment horizontal="center"/>
      <protection/>
    </xf>
    <xf numFmtId="0" fontId="2" fillId="0" borderId="27" xfId="57" applyFont="1" applyFill="1" applyBorder="1" applyAlignment="1">
      <alignment horizontal="center" vertical="center"/>
      <protection/>
    </xf>
    <xf numFmtId="172" fontId="2" fillId="0" borderId="27" xfId="57" applyNumberFormat="1" applyFont="1" applyBorder="1" applyAlignment="1">
      <alignment horizontal="right"/>
      <protection/>
    </xf>
    <xf numFmtId="172" fontId="2" fillId="0" borderId="30" xfId="57" applyNumberFormat="1" applyFont="1" applyBorder="1" applyAlignment="1">
      <alignment horizontal="center"/>
      <protection/>
    </xf>
    <xf numFmtId="3" fontId="2" fillId="0" borderId="30" xfId="57" applyNumberFormat="1" applyFont="1" applyBorder="1" applyAlignment="1">
      <alignment horizontal="center" vertical="center" wrapText="1"/>
      <protection/>
    </xf>
    <xf numFmtId="0" fontId="2" fillId="0" borderId="30" xfId="0" applyFont="1" applyBorder="1" applyAlignment="1">
      <alignment horizontal="center"/>
    </xf>
    <xf numFmtId="0" fontId="2" fillId="25" borderId="27" xfId="0" applyFont="1" applyFill="1" applyBorder="1" applyAlignment="1">
      <alignment/>
    </xf>
    <xf numFmtId="0" fontId="4" fillId="0" borderId="11" xfId="57" applyFont="1" applyBorder="1" applyAlignment="1">
      <alignment horizontal="center"/>
      <protection/>
    </xf>
    <xf numFmtId="0" fontId="4" fillId="0" borderId="11" xfId="57" applyFont="1" applyFill="1" applyBorder="1" applyAlignment="1">
      <alignment horizontal="center"/>
      <protection/>
    </xf>
    <xf numFmtId="172" fontId="4" fillId="0" borderId="11" xfId="57" applyNumberFormat="1" applyFont="1" applyBorder="1" applyAlignment="1">
      <alignment horizontal="right"/>
      <protection/>
    </xf>
    <xf numFmtId="172" fontId="4" fillId="0" borderId="11" xfId="57" applyNumberFormat="1" applyFont="1" applyBorder="1" applyAlignment="1">
      <alignment horizontal="center"/>
      <protection/>
    </xf>
    <xf numFmtId="0" fontId="2" fillId="0" borderId="11" xfId="57" applyFont="1" applyFill="1" applyBorder="1" applyAlignment="1">
      <alignment horizontal="center"/>
      <protection/>
    </xf>
    <xf numFmtId="172" fontId="2" fillId="0" borderId="11" xfId="57" applyNumberFormat="1" applyFont="1" applyBorder="1" applyAlignment="1">
      <alignment horizontal="right"/>
      <protection/>
    </xf>
    <xf numFmtId="172" fontId="2" fillId="0" borderId="11" xfId="57" applyNumberFormat="1" applyFont="1" applyBorder="1" applyAlignment="1">
      <alignment horizontal="center"/>
      <protection/>
    </xf>
    <xf numFmtId="3" fontId="2" fillId="0" borderId="11" xfId="57" applyNumberFormat="1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/>
    </xf>
    <xf numFmtId="0" fontId="4" fillId="0" borderId="11" xfId="57" applyFont="1" applyBorder="1" applyAlignment="1">
      <alignment horizontal="center" vertical="center"/>
      <protection/>
    </xf>
    <xf numFmtId="0" fontId="4" fillId="0" borderId="11" xfId="57" applyFont="1" applyBorder="1" applyAlignment="1">
      <alignment horizontal="center"/>
      <protection/>
    </xf>
    <xf numFmtId="0" fontId="4" fillId="0" borderId="11" xfId="57" applyFont="1" applyFill="1" applyBorder="1" applyAlignment="1">
      <alignment horizontal="center"/>
      <protection/>
    </xf>
    <xf numFmtId="172" fontId="4" fillId="0" borderId="11" xfId="57" applyNumberFormat="1" applyFont="1" applyBorder="1" applyAlignment="1">
      <alignment horizontal="right"/>
      <protection/>
    </xf>
    <xf numFmtId="172" fontId="4" fillId="0" borderId="11" xfId="57" applyNumberFormat="1" applyFont="1" applyBorder="1" applyAlignment="1">
      <alignment horizontal="center"/>
      <protection/>
    </xf>
    <xf numFmtId="3" fontId="4" fillId="0" borderId="11" xfId="57" applyNumberFormat="1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/>
    </xf>
    <xf numFmtId="3" fontId="2" fillId="0" borderId="27" xfId="57" applyNumberFormat="1" applyFont="1" applyFill="1" applyBorder="1" applyAlignment="1">
      <alignment horizontal="center" vertical="center" wrapText="1"/>
      <protection/>
    </xf>
    <xf numFmtId="3" fontId="0" fillId="0" borderId="39" xfId="0" applyNumberFormat="1" applyFont="1" applyBorder="1" applyAlignment="1">
      <alignment horizontal="right" vertical="center"/>
    </xf>
    <xf numFmtId="3" fontId="0" fillId="0" borderId="27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center"/>
    </xf>
    <xf numFmtId="3" fontId="0" fillId="25" borderId="11" xfId="0" applyNumberFormat="1" applyFill="1" applyBorder="1" applyAlignment="1">
      <alignment/>
    </xf>
    <xf numFmtId="3" fontId="8" fillId="25" borderId="10" xfId="0" applyNumberFormat="1" applyFont="1" applyFill="1" applyBorder="1" applyAlignment="1">
      <alignment/>
    </xf>
    <xf numFmtId="0" fontId="2" fillId="0" borderId="11" xfId="57" applyFont="1" applyBorder="1" applyAlignment="1">
      <alignment horizontal="center"/>
      <protection/>
    </xf>
    <xf numFmtId="0" fontId="2" fillId="0" borderId="11" xfId="57" applyFont="1" applyBorder="1" applyAlignment="1">
      <alignment horizontal="center" vertical="center"/>
      <protection/>
    </xf>
    <xf numFmtId="172" fontId="2" fillId="0" borderId="11" xfId="57" applyNumberFormat="1" applyFont="1" applyBorder="1" applyAlignment="1">
      <alignment horizontal="center"/>
      <protection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2" fillId="0" borderId="40" xfId="57" applyFont="1" applyBorder="1" applyAlignment="1">
      <alignment horizontal="center" vertical="justify"/>
      <protection/>
    </xf>
    <xf numFmtId="0" fontId="2" fillId="0" borderId="40" xfId="57" applyFont="1" applyBorder="1" applyAlignment="1">
      <alignment horizontal="center" vertical="center"/>
      <protection/>
    </xf>
    <xf numFmtId="0" fontId="2" fillId="0" borderId="40" xfId="57" applyFont="1" applyBorder="1" applyAlignment="1">
      <alignment horizontal="center" vertical="center" wrapText="1"/>
      <protection/>
    </xf>
    <xf numFmtId="0" fontId="2" fillId="0" borderId="40" xfId="57" applyFont="1" applyBorder="1" applyAlignment="1">
      <alignment horizontal="center" wrapText="1"/>
      <protection/>
    </xf>
    <xf numFmtId="172" fontId="2" fillId="0" borderId="40" xfId="57" applyNumberFormat="1" applyFont="1" applyBorder="1" applyAlignment="1">
      <alignment horizontal="right" vertical="center"/>
      <protection/>
    </xf>
    <xf numFmtId="172" fontId="2" fillId="0" borderId="41" xfId="57" applyNumberFormat="1" applyFont="1" applyBorder="1" applyAlignment="1">
      <alignment horizontal="center"/>
      <protection/>
    </xf>
    <xf numFmtId="0" fontId="0" fillId="0" borderId="41" xfId="0" applyFont="1" applyBorder="1" applyAlignment="1">
      <alignment horizontal="center" vertical="center"/>
    </xf>
    <xf numFmtId="3" fontId="2" fillId="0" borderId="27" xfId="57" applyNumberFormat="1" applyFont="1" applyBorder="1" applyAlignment="1">
      <alignment horizontal="center" vertical="center"/>
      <protection/>
    </xf>
    <xf numFmtId="3" fontId="0" fillId="0" borderId="27" xfId="0" applyNumberFormat="1" applyFont="1" applyBorder="1" applyAlignment="1">
      <alignment horizontal="right"/>
    </xf>
    <xf numFmtId="3" fontId="0" fillId="0" borderId="30" xfId="0" applyNumberFormat="1" applyFont="1" applyBorder="1" applyAlignment="1">
      <alignment horizontal="center"/>
    </xf>
    <xf numFmtId="0" fontId="2" fillId="0" borderId="11" xfId="57" applyFont="1" applyFill="1" applyBorder="1" applyAlignment="1">
      <alignment horizontal="center" vertical="center" wrapText="1"/>
      <protection/>
    </xf>
    <xf numFmtId="3" fontId="0" fillId="0" borderId="11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center" vertical="center"/>
    </xf>
    <xf numFmtId="172" fontId="2" fillId="0" borderId="11" xfId="57" applyNumberFormat="1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8" fillId="0" borderId="12" xfId="57" applyFont="1" applyBorder="1" applyAlignment="1">
      <alignment horizontal="center" vertical="center"/>
      <protection/>
    </xf>
    <xf numFmtId="0" fontId="8" fillId="0" borderId="12" xfId="57" applyFont="1" applyBorder="1" applyAlignment="1">
      <alignment horizontal="center" vertical="center" wrapText="1"/>
      <protection/>
    </xf>
    <xf numFmtId="3" fontId="8" fillId="0" borderId="12" xfId="57" applyNumberFormat="1" applyFont="1" applyBorder="1" applyAlignment="1">
      <alignment horizontal="right" vertical="center"/>
      <protection/>
    </xf>
    <xf numFmtId="3" fontId="8" fillId="0" borderId="12" xfId="57" applyNumberFormat="1" applyFont="1" applyBorder="1" applyAlignment="1">
      <alignment horizontal="center" vertical="center"/>
      <protection/>
    </xf>
    <xf numFmtId="0" fontId="10" fillId="0" borderId="12" xfId="0" applyFont="1" applyBorder="1" applyAlignment="1">
      <alignment horizontal="center"/>
    </xf>
    <xf numFmtId="0" fontId="10" fillId="25" borderId="12" xfId="0" applyFont="1" applyFill="1" applyBorder="1" applyAlignment="1">
      <alignment/>
    </xf>
    <xf numFmtId="172" fontId="2" fillId="0" borderId="25" xfId="57" applyNumberFormat="1" applyFont="1" applyBorder="1" applyAlignment="1">
      <alignment horizontal="center"/>
      <protection/>
    </xf>
    <xf numFmtId="0" fontId="2" fillId="0" borderId="32" xfId="57" applyFont="1" applyBorder="1" applyAlignment="1">
      <alignment horizontal="center" vertical="center"/>
      <protection/>
    </xf>
    <xf numFmtId="0" fontId="8" fillId="0" borderId="10" xfId="57" applyFont="1" applyBorder="1" applyAlignment="1">
      <alignment horizontal="left" vertical="center"/>
      <protection/>
    </xf>
    <xf numFmtId="0" fontId="2" fillId="0" borderId="25" xfId="57" applyFont="1" applyBorder="1" applyAlignment="1">
      <alignment horizontal="left" vertical="center"/>
      <protection/>
    </xf>
    <xf numFmtId="0" fontId="2" fillId="0" borderId="26" xfId="57" applyFont="1" applyBorder="1" applyAlignment="1">
      <alignment horizontal="left" vertical="center"/>
      <protection/>
    </xf>
    <xf numFmtId="0" fontId="8" fillId="0" borderId="26" xfId="57" applyFont="1" applyBorder="1" applyAlignment="1">
      <alignment horizontal="left" vertical="center"/>
      <protection/>
    </xf>
    <xf numFmtId="3" fontId="8" fillId="0" borderId="26" xfId="0" applyNumberFormat="1" applyFont="1" applyBorder="1" applyAlignment="1">
      <alignment horizontal="right" vertical="center"/>
    </xf>
    <xf numFmtId="3" fontId="8" fillId="0" borderId="29" xfId="0" applyNumberFormat="1" applyFont="1" applyBorder="1" applyAlignment="1">
      <alignment horizontal="center" vertical="center"/>
    </xf>
    <xf numFmtId="3" fontId="8" fillId="0" borderId="29" xfId="57" applyNumberFormat="1" applyFont="1" applyBorder="1" applyAlignment="1">
      <alignment horizontal="center" vertical="center" wrapText="1"/>
      <protection/>
    </xf>
    <xf numFmtId="0" fontId="8" fillId="0" borderId="29" xfId="0" applyFont="1" applyBorder="1" applyAlignment="1">
      <alignment horizontal="center" vertical="center"/>
    </xf>
    <xf numFmtId="0" fontId="8" fillId="25" borderId="26" xfId="0" applyFont="1" applyFill="1" applyBorder="1" applyAlignment="1">
      <alignment/>
    </xf>
    <xf numFmtId="0" fontId="2" fillId="0" borderId="26" xfId="57" applyFont="1" applyBorder="1" applyAlignment="1">
      <alignment horizontal="left"/>
      <protection/>
    </xf>
    <xf numFmtId="0" fontId="2" fillId="0" borderId="27" xfId="57" applyFont="1" applyBorder="1" applyAlignment="1">
      <alignment horizontal="left"/>
      <protection/>
    </xf>
    <xf numFmtId="0" fontId="8" fillId="0" borderId="11" xfId="57" applyFont="1" applyBorder="1" applyAlignment="1">
      <alignment horizontal="left" vertical="center"/>
      <protection/>
    </xf>
    <xf numFmtId="0" fontId="2" fillId="0" borderId="42" xfId="57" applyFont="1" applyFill="1" applyBorder="1" applyAlignment="1">
      <alignment horizontal="center" vertical="center" wrapText="1"/>
      <protection/>
    </xf>
    <xf numFmtId="0" fontId="0" fillId="0" borderId="29" xfId="0" applyFont="1" applyBorder="1" applyAlignment="1">
      <alignment horizontal="center"/>
    </xf>
    <xf numFmtId="0" fontId="0" fillId="25" borderId="26" xfId="0" applyFont="1" applyFill="1" applyBorder="1" applyAlignment="1">
      <alignment/>
    </xf>
    <xf numFmtId="0" fontId="8" fillId="0" borderId="27" xfId="57" applyFont="1" applyBorder="1" applyAlignment="1">
      <alignment horizontal="center" vertical="center"/>
      <protection/>
    </xf>
    <xf numFmtId="0" fontId="8" fillId="0" borderId="27" xfId="57" applyFont="1" applyBorder="1" applyAlignment="1">
      <alignment horizontal="left" vertical="center"/>
      <protection/>
    </xf>
    <xf numFmtId="0" fontId="8" fillId="0" borderId="27" xfId="57" applyFont="1" applyBorder="1" applyAlignment="1">
      <alignment horizontal="center" vertical="center" wrapText="1"/>
      <protection/>
    </xf>
    <xf numFmtId="3" fontId="8" fillId="0" borderId="27" xfId="57" applyNumberFormat="1" applyFont="1" applyBorder="1" applyAlignment="1">
      <alignment horizontal="right" vertical="center"/>
      <protection/>
    </xf>
    <xf numFmtId="3" fontId="8" fillId="0" borderId="27" xfId="57" applyNumberFormat="1" applyFont="1" applyBorder="1" applyAlignment="1">
      <alignment horizontal="center" vertical="center"/>
      <protection/>
    </xf>
    <xf numFmtId="0" fontId="10" fillId="0" borderId="27" xfId="0" applyFont="1" applyBorder="1" applyAlignment="1">
      <alignment horizontal="center"/>
    </xf>
    <xf numFmtId="0" fontId="10" fillId="25" borderId="27" xfId="0" applyFont="1" applyFill="1" applyBorder="1" applyAlignment="1">
      <alignment/>
    </xf>
    <xf numFmtId="0" fontId="2" fillId="0" borderId="25" xfId="57" applyFont="1" applyBorder="1" applyAlignment="1">
      <alignment horizontal="left"/>
      <protection/>
    </xf>
    <xf numFmtId="0" fontId="8" fillId="0" borderId="25" xfId="57" applyFont="1" applyBorder="1" applyAlignment="1">
      <alignment horizontal="left" vertical="center"/>
      <protection/>
    </xf>
    <xf numFmtId="0" fontId="8" fillId="0" borderId="25" xfId="57" applyFont="1" applyBorder="1" applyAlignment="1">
      <alignment horizontal="center" vertical="center" wrapText="1"/>
      <protection/>
    </xf>
    <xf numFmtId="3" fontId="8" fillId="0" borderId="25" xfId="57" applyNumberFormat="1" applyFont="1" applyBorder="1" applyAlignment="1">
      <alignment horizontal="right" vertical="center"/>
      <protection/>
    </xf>
    <xf numFmtId="3" fontId="8" fillId="0" borderId="25" xfId="57" applyNumberFormat="1" applyFont="1" applyBorder="1" applyAlignment="1">
      <alignment horizontal="center" vertical="center"/>
      <protection/>
    </xf>
    <xf numFmtId="0" fontId="8" fillId="0" borderId="25" xfId="0" applyFont="1" applyBorder="1" applyAlignment="1">
      <alignment horizontal="center"/>
    </xf>
    <xf numFmtId="172" fontId="8" fillId="25" borderId="25" xfId="0" applyNumberFormat="1" applyFont="1" applyFill="1" applyBorder="1" applyAlignment="1">
      <alignment/>
    </xf>
    <xf numFmtId="0" fontId="2" fillId="0" borderId="27" xfId="57" applyFont="1" applyBorder="1" applyAlignment="1">
      <alignment horizontal="left" vertical="center"/>
      <protection/>
    </xf>
    <xf numFmtId="172" fontId="0" fillId="25" borderId="43" xfId="0" applyNumberFormat="1" applyFill="1" applyBorder="1" applyAlignment="1">
      <alignment/>
    </xf>
    <xf numFmtId="0" fontId="0" fillId="25" borderId="43" xfId="0" applyFill="1" applyBorder="1" applyAlignment="1">
      <alignment/>
    </xf>
    <xf numFmtId="0" fontId="2" fillId="0" borderId="12" xfId="57" applyFont="1" applyBorder="1" applyAlignment="1">
      <alignment horizontal="center" vertical="center"/>
      <protection/>
    </xf>
    <xf numFmtId="3" fontId="2" fillId="0" borderId="11" xfId="57" applyNumberFormat="1" applyFont="1" applyBorder="1" applyAlignment="1">
      <alignment horizontal="right" vertical="center"/>
      <protection/>
    </xf>
    <xf numFmtId="172" fontId="0" fillId="25" borderId="25" xfId="0" applyNumberFormat="1" applyFont="1" applyFill="1" applyBorder="1" applyAlignment="1">
      <alignment/>
    </xf>
    <xf numFmtId="172" fontId="10" fillId="25" borderId="11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Alignment="1">
      <alignment/>
    </xf>
    <xf numFmtId="172" fontId="2" fillId="0" borderId="16" xfId="57" applyNumberFormat="1" applyFont="1" applyBorder="1" applyAlignment="1">
      <alignment horizontal="right"/>
      <protection/>
    </xf>
    <xf numFmtId="172" fontId="2" fillId="0" borderId="14" xfId="57" applyNumberFormat="1" applyFont="1" applyBorder="1" applyAlignment="1">
      <alignment horizontal="right"/>
      <protection/>
    </xf>
    <xf numFmtId="0" fontId="2" fillId="0" borderId="21" xfId="57" applyFont="1" applyBorder="1" applyAlignment="1">
      <alignment vertical="center"/>
      <protection/>
    </xf>
    <xf numFmtId="0" fontId="2" fillId="0" borderId="22" xfId="57" applyFont="1" applyBorder="1" applyAlignment="1">
      <alignment horizontal="center" vertical="center"/>
      <protection/>
    </xf>
    <xf numFmtId="172" fontId="2" fillId="0" borderId="21" xfId="57" applyNumberFormat="1" applyFont="1" applyBorder="1" applyAlignment="1">
      <alignment horizontal="right"/>
      <protection/>
    </xf>
    <xf numFmtId="172" fontId="2" fillId="0" borderId="22" xfId="57" applyNumberFormat="1" applyFont="1" applyBorder="1" applyAlignment="1">
      <alignment horizontal="center"/>
      <protection/>
    </xf>
    <xf numFmtId="0" fontId="0" fillId="0" borderId="22" xfId="0" applyBorder="1" applyAlignment="1">
      <alignment horizontal="center"/>
    </xf>
    <xf numFmtId="3" fontId="39" fillId="0" borderId="11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3" fontId="2" fillId="25" borderId="25" xfId="0" applyNumberFormat="1" applyFont="1" applyFill="1" applyBorder="1" applyAlignment="1">
      <alignment/>
    </xf>
    <xf numFmtId="172" fontId="2" fillId="25" borderId="11" xfId="0" applyNumberFormat="1" applyFont="1" applyFill="1" applyBorder="1" applyAlignment="1">
      <alignment/>
    </xf>
    <xf numFmtId="172" fontId="4" fillId="25" borderId="11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0" fontId="2" fillId="0" borderId="21" xfId="57" applyFont="1" applyBorder="1" applyAlignment="1" quotePrefix="1">
      <alignment horizontal="center"/>
      <protection/>
    </xf>
    <xf numFmtId="0" fontId="2" fillId="0" borderId="21" xfId="57" applyFont="1" applyBorder="1" applyAlignment="1">
      <alignment horizontal="center" wrapText="1"/>
      <protection/>
    </xf>
    <xf numFmtId="172" fontId="2" fillId="25" borderId="43" xfId="0" applyNumberFormat="1" applyFont="1" applyFill="1" applyBorder="1" applyAlignment="1">
      <alignment/>
    </xf>
    <xf numFmtId="3" fontId="2" fillId="0" borderId="15" xfId="57" applyNumberFormat="1" applyFont="1" applyBorder="1" applyAlignment="1">
      <alignment horizontal="center" wrapText="1"/>
      <protection/>
    </xf>
    <xf numFmtId="0" fontId="2" fillId="25" borderId="12" xfId="0" applyFont="1" applyFill="1" applyBorder="1" applyAlignment="1">
      <alignment/>
    </xf>
    <xf numFmtId="0" fontId="0" fillId="25" borderId="11" xfId="0" applyFill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0" fillId="25" borderId="11" xfId="0" applyFill="1" applyBorder="1" applyAlignment="1">
      <alignment horizontal="center" wrapText="1"/>
    </xf>
    <xf numFmtId="0" fontId="8" fillId="0" borderId="11" xfId="57" applyFont="1" applyBorder="1" applyAlignment="1">
      <alignment horizontal="center" vertical="center"/>
      <protection/>
    </xf>
    <xf numFmtId="0" fontId="8" fillId="0" borderId="11" xfId="57" applyFont="1" applyBorder="1" applyAlignment="1">
      <alignment horizontal="center" vertical="center" wrapText="1"/>
      <protection/>
    </xf>
    <xf numFmtId="0" fontId="14" fillId="0" borderId="0" xfId="0" applyFont="1" applyAlignment="1">
      <alignment horizont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10" xfId="57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7" fillId="0" borderId="0" xfId="57" applyFont="1" applyBorder="1" applyAlignment="1">
      <alignment horizontal="center" wrapText="1"/>
      <protection/>
    </xf>
    <xf numFmtId="0" fontId="0" fillId="25" borderId="11" xfId="0" applyFill="1" applyBorder="1" applyAlignment="1">
      <alignment vertical="center"/>
    </xf>
    <xf numFmtId="0" fontId="0" fillId="0" borderId="0" xfId="0" applyAlignment="1">
      <alignment vertical="center"/>
    </xf>
    <xf numFmtId="3" fontId="4" fillId="0" borderId="20" xfId="57" applyNumberFormat="1" applyFont="1" applyBorder="1" applyAlignment="1">
      <alignment horizontal="right" vertical="center"/>
      <protection/>
    </xf>
    <xf numFmtId="172" fontId="2" fillId="0" borderId="20" xfId="57" applyNumberFormat="1" applyFont="1" applyBorder="1" applyAlignment="1">
      <alignment horizontal="center"/>
      <protection/>
    </xf>
    <xf numFmtId="0" fontId="8" fillId="0" borderId="44" xfId="57" applyFont="1" applyBorder="1" applyAlignment="1">
      <alignment horizontal="left" vertical="center"/>
      <protection/>
    </xf>
    <xf numFmtId="0" fontId="8" fillId="0" borderId="46" xfId="57" applyFont="1" applyBorder="1" applyAlignment="1">
      <alignment horizontal="left" vertical="center"/>
      <protection/>
    </xf>
    <xf numFmtId="0" fontId="41" fillId="0" borderId="0" xfId="57" applyFont="1" applyBorder="1" applyAlignment="1">
      <alignment horizontal="center" wrapText="1"/>
      <protection/>
    </xf>
    <xf numFmtId="0" fontId="8" fillId="0" borderId="0" xfId="57" applyFont="1" applyBorder="1" applyAlignment="1">
      <alignment horizontal="center" wrapText="1"/>
      <protection/>
    </xf>
    <xf numFmtId="0" fontId="22" fillId="0" borderId="0" xfId="0" applyFont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11" xfId="57" applyFont="1" applyBorder="1" applyAlignment="1">
      <alignment horizontal="center" vertical="center"/>
      <protection/>
    </xf>
    <xf numFmtId="0" fontId="2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0" fillId="0" borderId="44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8" fillId="0" borderId="10" xfId="57" applyFont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center" vertical="center"/>
    </xf>
    <xf numFmtId="0" fontId="8" fillId="0" borderId="11" xfId="57" applyFont="1" applyBorder="1" applyAlignment="1">
      <alignment horizontal="center" vertical="center" wrapText="1"/>
      <protection/>
    </xf>
    <xf numFmtId="0" fontId="8" fillId="0" borderId="45" xfId="57" applyFont="1" applyBorder="1" applyAlignment="1">
      <alignment horizontal="left" vertical="center"/>
      <protection/>
    </xf>
    <xf numFmtId="0" fontId="0" fillId="25" borderId="11" xfId="0" applyFill="1" applyBorder="1" applyAlignment="1">
      <alignment horizontal="center"/>
    </xf>
    <xf numFmtId="0" fontId="4" fillId="0" borderId="44" xfId="0" applyFont="1" applyBorder="1" applyAlignment="1">
      <alignment horizontal="right" vertical="center"/>
    </xf>
    <xf numFmtId="0" fontId="4" fillId="0" borderId="45" xfId="0" applyFont="1" applyBorder="1" applyAlignment="1">
      <alignment horizontal="right" vertical="center"/>
    </xf>
    <xf numFmtId="0" fontId="4" fillId="0" borderId="46" xfId="0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7" fillId="0" borderId="0" xfId="57" applyFont="1" applyBorder="1" applyAlignment="1">
      <alignment horizont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4" fillId="0" borderId="11" xfId="57" applyFont="1" applyBorder="1" applyAlignment="1">
      <alignment horizontal="center" vertical="center" wrapText="1"/>
      <protection/>
    </xf>
    <xf numFmtId="0" fontId="4" fillId="0" borderId="10" xfId="57" applyFont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25" borderId="11" xfId="0" applyFont="1" applyFill="1" applyBorder="1" applyAlignment="1">
      <alignment horizontal="center" wrapText="1"/>
    </xf>
    <xf numFmtId="0" fontId="6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4" fillId="0" borderId="11" xfId="57" applyFont="1" applyBorder="1" applyAlignment="1">
      <alignment horizontal="center" vertical="center"/>
      <protection/>
    </xf>
    <xf numFmtId="0" fontId="18" fillId="0" borderId="0" xfId="0" applyFont="1" applyAlignment="1">
      <alignment horizontal="center"/>
    </xf>
    <xf numFmtId="0" fontId="19" fillId="0" borderId="0" xfId="57" applyFont="1" applyBorder="1" applyAlignment="1">
      <alignment horizontal="center" wrapText="1"/>
      <protection/>
    </xf>
    <xf numFmtId="0" fontId="19" fillId="0" borderId="0" xfId="0" applyFont="1" applyAlignment="1">
      <alignment horizontal="center"/>
    </xf>
    <xf numFmtId="0" fontId="40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3</xdr:row>
      <xdr:rowOff>28575</xdr:rowOff>
    </xdr:from>
    <xdr:to>
      <xdr:col>2</xdr:col>
      <xdr:colOff>552450</xdr:colOff>
      <xdr:row>3</xdr:row>
      <xdr:rowOff>28575</xdr:rowOff>
    </xdr:to>
    <xdr:sp>
      <xdr:nvSpPr>
        <xdr:cNvPr id="1" name="Straight Connector 12"/>
        <xdr:cNvSpPr>
          <a:spLocks/>
        </xdr:cNvSpPr>
      </xdr:nvSpPr>
      <xdr:spPr>
        <a:xfrm>
          <a:off x="781050" y="6477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733425</xdr:colOff>
      <xdr:row>3</xdr:row>
      <xdr:rowOff>38100</xdr:rowOff>
    </xdr:from>
    <xdr:to>
      <xdr:col>5</xdr:col>
      <xdr:colOff>1619250</xdr:colOff>
      <xdr:row>3</xdr:row>
      <xdr:rowOff>38100</xdr:rowOff>
    </xdr:to>
    <xdr:sp>
      <xdr:nvSpPr>
        <xdr:cNvPr id="2" name="Straight Connector 14"/>
        <xdr:cNvSpPr>
          <a:spLocks/>
        </xdr:cNvSpPr>
      </xdr:nvSpPr>
      <xdr:spPr>
        <a:xfrm>
          <a:off x="5200650" y="657225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3</xdr:row>
      <xdr:rowOff>28575</xdr:rowOff>
    </xdr:from>
    <xdr:to>
      <xdr:col>2</xdr:col>
      <xdr:colOff>552450</xdr:colOff>
      <xdr:row>3</xdr:row>
      <xdr:rowOff>28575</xdr:rowOff>
    </xdr:to>
    <xdr:sp>
      <xdr:nvSpPr>
        <xdr:cNvPr id="1" name="Straight Connector 1"/>
        <xdr:cNvSpPr>
          <a:spLocks/>
        </xdr:cNvSpPr>
      </xdr:nvSpPr>
      <xdr:spPr>
        <a:xfrm>
          <a:off x="781050" y="6477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19050</xdr:colOff>
      <xdr:row>3</xdr:row>
      <xdr:rowOff>57150</xdr:rowOff>
    </xdr:from>
    <xdr:to>
      <xdr:col>5</xdr:col>
      <xdr:colOff>723900</xdr:colOff>
      <xdr:row>3</xdr:row>
      <xdr:rowOff>57150</xdr:rowOff>
    </xdr:to>
    <xdr:sp>
      <xdr:nvSpPr>
        <xdr:cNvPr id="2" name="Straight Connector 2"/>
        <xdr:cNvSpPr>
          <a:spLocks/>
        </xdr:cNvSpPr>
      </xdr:nvSpPr>
      <xdr:spPr>
        <a:xfrm>
          <a:off x="4514850" y="6762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3</xdr:row>
      <xdr:rowOff>28575</xdr:rowOff>
    </xdr:from>
    <xdr:to>
      <xdr:col>2</xdr:col>
      <xdr:colOff>552450</xdr:colOff>
      <xdr:row>3</xdr:row>
      <xdr:rowOff>28575</xdr:rowOff>
    </xdr:to>
    <xdr:sp>
      <xdr:nvSpPr>
        <xdr:cNvPr id="1" name="Straight Connector 1"/>
        <xdr:cNvSpPr>
          <a:spLocks/>
        </xdr:cNvSpPr>
      </xdr:nvSpPr>
      <xdr:spPr>
        <a:xfrm>
          <a:off x="781050" y="6477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733425</xdr:colOff>
      <xdr:row>3</xdr:row>
      <xdr:rowOff>38100</xdr:rowOff>
    </xdr:from>
    <xdr:to>
      <xdr:col>5</xdr:col>
      <xdr:colOff>1171575</xdr:colOff>
      <xdr:row>3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4943475" y="65722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3</xdr:row>
      <xdr:rowOff>28575</xdr:rowOff>
    </xdr:from>
    <xdr:to>
      <xdr:col>2</xdr:col>
      <xdr:colOff>552450</xdr:colOff>
      <xdr:row>3</xdr:row>
      <xdr:rowOff>28575</xdr:rowOff>
    </xdr:to>
    <xdr:sp>
      <xdr:nvSpPr>
        <xdr:cNvPr id="1" name="Straight Connector 1"/>
        <xdr:cNvSpPr>
          <a:spLocks/>
        </xdr:cNvSpPr>
      </xdr:nvSpPr>
      <xdr:spPr>
        <a:xfrm>
          <a:off x="828675" y="6477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733425</xdr:colOff>
      <xdr:row>3</xdr:row>
      <xdr:rowOff>38100</xdr:rowOff>
    </xdr:from>
    <xdr:to>
      <xdr:col>5</xdr:col>
      <xdr:colOff>1295400</xdr:colOff>
      <xdr:row>3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5229225" y="657225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3</xdr:row>
      <xdr:rowOff>28575</xdr:rowOff>
    </xdr:from>
    <xdr:to>
      <xdr:col>2</xdr:col>
      <xdr:colOff>552450</xdr:colOff>
      <xdr:row>3</xdr:row>
      <xdr:rowOff>28575</xdr:rowOff>
    </xdr:to>
    <xdr:sp>
      <xdr:nvSpPr>
        <xdr:cNvPr id="1" name="Straight Connector 1"/>
        <xdr:cNvSpPr>
          <a:spLocks/>
        </xdr:cNvSpPr>
      </xdr:nvSpPr>
      <xdr:spPr>
        <a:xfrm>
          <a:off x="781050" y="6477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733425</xdr:colOff>
      <xdr:row>3</xdr:row>
      <xdr:rowOff>38100</xdr:rowOff>
    </xdr:from>
    <xdr:to>
      <xdr:col>5</xdr:col>
      <xdr:colOff>1619250</xdr:colOff>
      <xdr:row>3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5600700" y="657225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3</xdr:row>
      <xdr:rowOff>28575</xdr:rowOff>
    </xdr:from>
    <xdr:to>
      <xdr:col>2</xdr:col>
      <xdr:colOff>552450</xdr:colOff>
      <xdr:row>3</xdr:row>
      <xdr:rowOff>28575</xdr:rowOff>
    </xdr:to>
    <xdr:sp>
      <xdr:nvSpPr>
        <xdr:cNvPr id="1" name="Straight Connector 1"/>
        <xdr:cNvSpPr>
          <a:spLocks/>
        </xdr:cNvSpPr>
      </xdr:nvSpPr>
      <xdr:spPr>
        <a:xfrm>
          <a:off x="781050" y="6477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733425</xdr:colOff>
      <xdr:row>3</xdr:row>
      <xdr:rowOff>38100</xdr:rowOff>
    </xdr:from>
    <xdr:to>
      <xdr:col>5</xdr:col>
      <xdr:colOff>1533525</xdr:colOff>
      <xdr:row>3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5229225" y="6572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3</xdr:row>
      <xdr:rowOff>28575</xdr:rowOff>
    </xdr:from>
    <xdr:to>
      <xdr:col>2</xdr:col>
      <xdr:colOff>552450</xdr:colOff>
      <xdr:row>3</xdr:row>
      <xdr:rowOff>28575</xdr:rowOff>
    </xdr:to>
    <xdr:sp>
      <xdr:nvSpPr>
        <xdr:cNvPr id="1" name="Straight Connector 1"/>
        <xdr:cNvSpPr>
          <a:spLocks/>
        </xdr:cNvSpPr>
      </xdr:nvSpPr>
      <xdr:spPr>
        <a:xfrm>
          <a:off x="781050" y="6477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733425</xdr:colOff>
      <xdr:row>3</xdr:row>
      <xdr:rowOff>38100</xdr:rowOff>
    </xdr:from>
    <xdr:to>
      <xdr:col>5</xdr:col>
      <xdr:colOff>1619250</xdr:colOff>
      <xdr:row>3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5486400" y="657225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3</xdr:row>
      <xdr:rowOff>28575</xdr:rowOff>
    </xdr:from>
    <xdr:to>
      <xdr:col>2</xdr:col>
      <xdr:colOff>552450</xdr:colOff>
      <xdr:row>3</xdr:row>
      <xdr:rowOff>28575</xdr:rowOff>
    </xdr:to>
    <xdr:sp>
      <xdr:nvSpPr>
        <xdr:cNvPr id="1" name="Straight Connector 1"/>
        <xdr:cNvSpPr>
          <a:spLocks/>
        </xdr:cNvSpPr>
      </xdr:nvSpPr>
      <xdr:spPr>
        <a:xfrm>
          <a:off x="781050" y="6477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733425</xdr:colOff>
      <xdr:row>3</xdr:row>
      <xdr:rowOff>38100</xdr:rowOff>
    </xdr:from>
    <xdr:to>
      <xdr:col>5</xdr:col>
      <xdr:colOff>1485900</xdr:colOff>
      <xdr:row>3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5229225" y="6572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3</xdr:row>
      <xdr:rowOff>28575</xdr:rowOff>
    </xdr:from>
    <xdr:to>
      <xdr:col>2</xdr:col>
      <xdr:colOff>552450</xdr:colOff>
      <xdr:row>3</xdr:row>
      <xdr:rowOff>28575</xdr:rowOff>
    </xdr:to>
    <xdr:sp>
      <xdr:nvSpPr>
        <xdr:cNvPr id="1" name="Straight Connector 1"/>
        <xdr:cNvSpPr>
          <a:spLocks/>
        </xdr:cNvSpPr>
      </xdr:nvSpPr>
      <xdr:spPr>
        <a:xfrm>
          <a:off x="781050" y="64770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733425</xdr:colOff>
      <xdr:row>3</xdr:row>
      <xdr:rowOff>38100</xdr:rowOff>
    </xdr:from>
    <xdr:to>
      <xdr:col>5</xdr:col>
      <xdr:colOff>1600200</xdr:colOff>
      <xdr:row>3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5429250" y="6572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3</xdr:row>
      <xdr:rowOff>28575</xdr:rowOff>
    </xdr:from>
    <xdr:to>
      <xdr:col>2</xdr:col>
      <xdr:colOff>552450</xdr:colOff>
      <xdr:row>3</xdr:row>
      <xdr:rowOff>28575</xdr:rowOff>
    </xdr:to>
    <xdr:sp>
      <xdr:nvSpPr>
        <xdr:cNvPr id="1" name="Straight Connector 1"/>
        <xdr:cNvSpPr>
          <a:spLocks/>
        </xdr:cNvSpPr>
      </xdr:nvSpPr>
      <xdr:spPr>
        <a:xfrm>
          <a:off x="781050" y="6477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733425</xdr:colOff>
      <xdr:row>3</xdr:row>
      <xdr:rowOff>38100</xdr:rowOff>
    </xdr:from>
    <xdr:to>
      <xdr:col>5</xdr:col>
      <xdr:colOff>1514475</xdr:colOff>
      <xdr:row>3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5229225" y="65722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3</xdr:row>
      <xdr:rowOff>28575</xdr:rowOff>
    </xdr:from>
    <xdr:to>
      <xdr:col>2</xdr:col>
      <xdr:colOff>552450</xdr:colOff>
      <xdr:row>3</xdr:row>
      <xdr:rowOff>28575</xdr:rowOff>
    </xdr:to>
    <xdr:sp>
      <xdr:nvSpPr>
        <xdr:cNvPr id="1" name="Straight Connector 1"/>
        <xdr:cNvSpPr>
          <a:spLocks/>
        </xdr:cNvSpPr>
      </xdr:nvSpPr>
      <xdr:spPr>
        <a:xfrm>
          <a:off x="781050" y="6477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733425</xdr:colOff>
      <xdr:row>3</xdr:row>
      <xdr:rowOff>38100</xdr:rowOff>
    </xdr:from>
    <xdr:to>
      <xdr:col>5</xdr:col>
      <xdr:colOff>1457325</xdr:colOff>
      <xdr:row>3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5229225" y="65722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3</xdr:row>
      <xdr:rowOff>28575</xdr:rowOff>
    </xdr:from>
    <xdr:to>
      <xdr:col>2</xdr:col>
      <xdr:colOff>552450</xdr:colOff>
      <xdr:row>3</xdr:row>
      <xdr:rowOff>28575</xdr:rowOff>
    </xdr:to>
    <xdr:sp>
      <xdr:nvSpPr>
        <xdr:cNvPr id="1" name="Straight Connector 1"/>
        <xdr:cNvSpPr>
          <a:spLocks/>
        </xdr:cNvSpPr>
      </xdr:nvSpPr>
      <xdr:spPr>
        <a:xfrm>
          <a:off x="781050" y="6477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733425</xdr:colOff>
      <xdr:row>3</xdr:row>
      <xdr:rowOff>38100</xdr:rowOff>
    </xdr:from>
    <xdr:to>
      <xdr:col>5</xdr:col>
      <xdr:colOff>1533525</xdr:colOff>
      <xdr:row>3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5229225" y="6572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Downloads\BTH%20NANG%20LUC%20CO%20SO%20SX%20KD%20GIONG%20CCN,%20CAQ%20(3.03.2018)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6 cơ sở sửa"/>
      <sheetName val="BTH CHUNG"/>
      <sheetName val="Cà phê"/>
      <sheetName val="Cây chè"/>
      <sheetName val="cây bơ"/>
      <sheetName val="Cây tiêu"/>
      <sheetName val="cây sầu riêng"/>
      <sheetName val="Cây mắc ca"/>
      <sheetName val="Cây mít nghệ"/>
      <sheetName val="Cây măng cụt"/>
      <sheetName val="Cây chuối"/>
      <sheetName val="cây điều"/>
      <sheetName val="Cay ăn quả "/>
      <sheetName val="Cây dâu"/>
      <sheetName val="Cây khac"/>
      <sheetName val="Vườn cây đầu dòng sầu riêng"/>
    </sheetNames>
    <sheetDataSet>
      <sheetData sheetId="3">
        <row r="57">
          <cell r="G57">
            <v>2230000</v>
          </cell>
          <cell r="K57">
            <v>440000</v>
          </cell>
        </row>
      </sheetData>
      <sheetData sheetId="5">
        <row r="27">
          <cell r="G27">
            <v>132000</v>
          </cell>
        </row>
      </sheetData>
      <sheetData sheetId="7">
        <row r="22">
          <cell r="G22">
            <v>638000</v>
          </cell>
          <cell r="K22">
            <v>552000</v>
          </cell>
        </row>
      </sheetData>
      <sheetData sheetId="8">
        <row r="15">
          <cell r="G15">
            <v>15000</v>
          </cell>
          <cell r="K15">
            <v>5000</v>
          </cell>
        </row>
      </sheetData>
      <sheetData sheetId="9">
        <row r="15">
          <cell r="G15">
            <v>20000</v>
          </cell>
          <cell r="K15">
            <v>5000</v>
          </cell>
        </row>
      </sheetData>
      <sheetData sheetId="10">
        <row r="15">
          <cell r="G15">
            <v>12000</v>
          </cell>
          <cell r="K15">
            <v>2000</v>
          </cell>
        </row>
      </sheetData>
      <sheetData sheetId="11">
        <row r="34">
          <cell r="G34">
            <v>279300</v>
          </cell>
          <cell r="K34">
            <v>221000</v>
          </cell>
        </row>
      </sheetData>
      <sheetData sheetId="12">
        <row r="44">
          <cell r="G44">
            <v>587700</v>
          </cell>
          <cell r="K44">
            <v>54000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26"/>
  <sheetViews>
    <sheetView zoomScalePageLayoutView="115" workbookViewId="0" topLeftCell="A347">
      <selection activeCell="P11" sqref="P11"/>
    </sheetView>
  </sheetViews>
  <sheetFormatPr defaultColWidth="9.140625" defaultRowHeight="15"/>
  <cols>
    <col min="1" max="1" width="3.421875" style="0" customWidth="1"/>
    <col min="2" max="2" width="16.00390625" style="74" customWidth="1"/>
    <col min="3" max="3" width="22.8515625" style="74" customWidth="1"/>
    <col min="4" max="4" width="24.7109375" style="74" customWidth="1"/>
    <col min="5" max="5" width="14.421875" style="85" customWidth="1"/>
    <col min="6" max="6" width="28.8515625" style="74" customWidth="1"/>
    <col min="7" max="7" width="11.57421875" style="0" customWidth="1"/>
    <col min="8" max="8" width="6.7109375" style="0" customWidth="1"/>
    <col min="9" max="9" width="7.140625" style="0" bestFit="1" customWidth="1"/>
    <col min="10" max="10" width="10.00390625" style="0" customWidth="1"/>
    <col min="11" max="11" width="18.140625" style="0" hidden="1" customWidth="1"/>
    <col min="12" max="12" width="10.140625" style="0" hidden="1" customWidth="1"/>
    <col min="13" max="13" width="0" style="0" hidden="1" customWidth="1"/>
  </cols>
  <sheetData>
    <row r="1" ht="11.25" customHeight="1"/>
    <row r="2" spans="1:10" ht="18.75">
      <c r="A2" s="516" t="s">
        <v>755</v>
      </c>
      <c r="B2" s="516"/>
      <c r="C2" s="516"/>
      <c r="D2" s="515" t="s">
        <v>756</v>
      </c>
      <c r="E2" s="515"/>
      <c r="F2" s="515"/>
      <c r="G2" s="515"/>
      <c r="H2" s="515"/>
      <c r="I2" s="515"/>
      <c r="J2" s="515"/>
    </row>
    <row r="3" spans="1:10" ht="18.75">
      <c r="A3" s="515" t="s">
        <v>752</v>
      </c>
      <c r="B3" s="515"/>
      <c r="C3" s="515"/>
      <c r="D3" s="515" t="s">
        <v>753</v>
      </c>
      <c r="E3" s="515"/>
      <c r="F3" s="515"/>
      <c r="G3" s="515"/>
      <c r="H3" s="515"/>
      <c r="I3" s="515"/>
      <c r="J3" s="515"/>
    </row>
    <row r="4" spans="1:10" ht="18.75">
      <c r="A4" s="516"/>
      <c r="B4" s="516"/>
      <c r="C4" s="516"/>
      <c r="D4" s="64"/>
      <c r="E4" s="86"/>
      <c r="F4" s="516"/>
      <c r="G4" s="516"/>
      <c r="H4" s="516"/>
      <c r="I4" s="516"/>
      <c r="J4" s="516"/>
    </row>
    <row r="5" spans="1:10" ht="18.75">
      <c r="A5" s="516" t="s">
        <v>754</v>
      </c>
      <c r="B5" s="516"/>
      <c r="C5" s="516"/>
      <c r="D5" s="516"/>
      <c r="E5" s="516"/>
      <c r="F5" s="516"/>
      <c r="G5" s="516"/>
      <c r="H5" s="516"/>
      <c r="I5" s="516"/>
      <c r="J5" s="516"/>
    </row>
    <row r="6" spans="1:10" ht="16.5">
      <c r="A6" s="60"/>
      <c r="B6" s="60"/>
      <c r="C6" s="60"/>
      <c r="D6" s="60"/>
      <c r="E6" s="87"/>
      <c r="F6" s="60"/>
      <c r="G6" s="60"/>
      <c r="H6" s="60"/>
      <c r="I6" s="60"/>
      <c r="J6" s="60"/>
    </row>
    <row r="7" spans="1:10" ht="39" customHeight="1">
      <c r="A7" s="532" t="s">
        <v>1082</v>
      </c>
      <c r="B7" s="532"/>
      <c r="C7" s="532"/>
      <c r="D7" s="532"/>
      <c r="E7" s="532"/>
      <c r="F7" s="532"/>
      <c r="G7" s="532"/>
      <c r="H7" s="532"/>
      <c r="I7" s="532"/>
      <c r="J7" s="532"/>
    </row>
    <row r="8" spans="1:10" ht="15">
      <c r="A8" s="511" t="s">
        <v>1098</v>
      </c>
      <c r="B8" s="512"/>
      <c r="C8" s="512"/>
      <c r="D8" s="512"/>
      <c r="E8" s="512"/>
      <c r="F8" s="512"/>
      <c r="G8" s="512"/>
      <c r="H8" s="512"/>
      <c r="I8" s="512"/>
      <c r="J8" s="512"/>
    </row>
    <row r="9" spans="1:10" ht="18.75">
      <c r="A9" s="1"/>
      <c r="B9" s="1"/>
      <c r="C9" s="1"/>
      <c r="D9" s="1"/>
      <c r="E9" s="88"/>
      <c r="F9" s="1"/>
      <c r="G9" s="1"/>
      <c r="H9" s="1"/>
      <c r="I9" s="1"/>
      <c r="J9" s="1"/>
    </row>
    <row r="10" spans="1:11" ht="15" customHeight="1">
      <c r="A10" s="517" t="s">
        <v>0</v>
      </c>
      <c r="B10" s="517" t="s">
        <v>681</v>
      </c>
      <c r="C10" s="517" t="s">
        <v>1</v>
      </c>
      <c r="D10" s="517" t="s">
        <v>2</v>
      </c>
      <c r="E10" s="517" t="s">
        <v>3</v>
      </c>
      <c r="F10" s="524" t="s">
        <v>692</v>
      </c>
      <c r="G10" s="522" t="s">
        <v>873</v>
      </c>
      <c r="H10" s="530" t="s">
        <v>690</v>
      </c>
      <c r="I10" s="530" t="s">
        <v>656</v>
      </c>
      <c r="J10" s="530" t="s">
        <v>1087</v>
      </c>
      <c r="K10" s="526"/>
    </row>
    <row r="11" spans="1:11" ht="32.25" customHeight="1">
      <c r="A11" s="517"/>
      <c r="B11" s="517"/>
      <c r="C11" s="517"/>
      <c r="D11" s="517"/>
      <c r="E11" s="517"/>
      <c r="F11" s="524"/>
      <c r="G11" s="523"/>
      <c r="H11" s="533"/>
      <c r="I11" s="531"/>
      <c r="J11" s="531"/>
      <c r="K11" s="526"/>
    </row>
    <row r="12" spans="1:11" ht="15">
      <c r="A12" s="2" t="s">
        <v>1084</v>
      </c>
      <c r="B12" s="509" t="s">
        <v>1097</v>
      </c>
      <c r="C12" s="525"/>
      <c r="D12" s="510"/>
      <c r="E12" s="2"/>
      <c r="F12" s="65"/>
      <c r="G12" s="3">
        <f>G13+G34+G42+G57+G63+G80+G82+G90+G92</f>
        <v>24342750</v>
      </c>
      <c r="H12" s="484"/>
      <c r="I12" s="483"/>
      <c r="J12" s="483"/>
      <c r="K12" s="482"/>
    </row>
    <row r="13" spans="1:11" ht="15">
      <c r="A13" s="2" t="s">
        <v>4</v>
      </c>
      <c r="B13" s="509" t="s">
        <v>1088</v>
      </c>
      <c r="C13" s="510"/>
      <c r="D13" s="2"/>
      <c r="E13" s="2"/>
      <c r="F13" s="65"/>
      <c r="G13" s="3">
        <f>SUM(G14:G33)</f>
        <v>19675000</v>
      </c>
      <c r="H13" s="4"/>
      <c r="I13" s="4"/>
      <c r="J13" s="24">
        <f>COUNTIF(J14:J33,"x")</f>
        <v>0</v>
      </c>
      <c r="K13" s="129"/>
    </row>
    <row r="14" spans="1:13" ht="66.75" customHeight="1">
      <c r="A14" s="5">
        <v>1</v>
      </c>
      <c r="B14" s="5" t="s">
        <v>497</v>
      </c>
      <c r="C14" s="97" t="s">
        <v>498</v>
      </c>
      <c r="D14" s="97" t="s">
        <v>735</v>
      </c>
      <c r="E14" s="5" t="s">
        <v>499</v>
      </c>
      <c r="F14" s="97" t="s">
        <v>751</v>
      </c>
      <c r="G14" s="6">
        <v>17200000</v>
      </c>
      <c r="H14" s="7"/>
      <c r="I14" s="7" t="s">
        <v>689</v>
      </c>
      <c r="J14" s="8"/>
      <c r="K14" s="129"/>
      <c r="L14" s="295">
        <f>SUM(G14:G15)+G16+SUM(G17:G21)+G22+G23+G25+G26+G27+G28+G29+G30+G31+G32+G33</f>
        <v>19650000</v>
      </c>
      <c r="M14">
        <f>L14/G13*100</f>
        <v>99.87293519695044</v>
      </c>
    </row>
    <row r="15" spans="1:11" ht="45">
      <c r="A15" s="5">
        <v>2</v>
      </c>
      <c r="B15" s="115"/>
      <c r="C15" s="75" t="s">
        <v>362</v>
      </c>
      <c r="D15" s="98" t="s">
        <v>852</v>
      </c>
      <c r="E15" s="75" t="s">
        <v>363</v>
      </c>
      <c r="F15" s="71" t="s">
        <v>801</v>
      </c>
      <c r="G15" s="9">
        <v>685000</v>
      </c>
      <c r="H15" s="10"/>
      <c r="I15" s="7" t="s">
        <v>689</v>
      </c>
      <c r="J15" s="11"/>
      <c r="K15" s="129"/>
    </row>
    <row r="16" spans="1:11" ht="30">
      <c r="A16" s="5">
        <v>6</v>
      </c>
      <c r="B16" s="116"/>
      <c r="C16" s="114" t="s">
        <v>736</v>
      </c>
      <c r="D16" s="75" t="s">
        <v>407</v>
      </c>
      <c r="E16" s="75" t="s">
        <v>408</v>
      </c>
      <c r="F16" s="98" t="s">
        <v>737</v>
      </c>
      <c r="G16" s="9">
        <v>330000</v>
      </c>
      <c r="H16" s="10"/>
      <c r="I16" s="7" t="s">
        <v>689</v>
      </c>
      <c r="J16" s="11"/>
      <c r="K16" s="129"/>
    </row>
    <row r="17" spans="1:11" ht="45">
      <c r="A17" s="5">
        <v>9</v>
      </c>
      <c r="B17" s="98" t="s">
        <v>878</v>
      </c>
      <c r="C17" s="75" t="s">
        <v>879</v>
      </c>
      <c r="D17" s="98" t="s">
        <v>883</v>
      </c>
      <c r="E17" s="52" t="s">
        <v>880</v>
      </c>
      <c r="F17" s="71" t="s">
        <v>884</v>
      </c>
      <c r="G17" s="135">
        <v>220000</v>
      </c>
      <c r="H17" s="52"/>
      <c r="I17" s="52" t="s">
        <v>689</v>
      </c>
      <c r="J17" s="52"/>
      <c r="K17" s="129"/>
    </row>
    <row r="18" spans="1:11" ht="30">
      <c r="A18" s="5">
        <v>10</v>
      </c>
      <c r="B18" s="75" t="s">
        <v>387</v>
      </c>
      <c r="C18" s="75" t="s">
        <v>388</v>
      </c>
      <c r="D18" s="75" t="s">
        <v>370</v>
      </c>
      <c r="E18" s="75" t="s">
        <v>389</v>
      </c>
      <c r="F18" s="98" t="s">
        <v>802</v>
      </c>
      <c r="G18" s="9">
        <v>211000</v>
      </c>
      <c r="H18" s="10"/>
      <c r="I18" s="7" t="s">
        <v>689</v>
      </c>
      <c r="J18" s="11"/>
      <c r="K18" s="129"/>
    </row>
    <row r="19" spans="1:11" ht="15">
      <c r="A19" s="5">
        <v>11</v>
      </c>
      <c r="B19" s="52"/>
      <c r="C19" s="52" t="s">
        <v>412</v>
      </c>
      <c r="D19" s="52" t="s">
        <v>413</v>
      </c>
      <c r="E19" s="75" t="s">
        <v>414</v>
      </c>
      <c r="F19" s="52" t="s">
        <v>18</v>
      </c>
      <c r="G19" s="12">
        <v>200000</v>
      </c>
      <c r="H19" s="10"/>
      <c r="I19" s="7" t="s">
        <v>689</v>
      </c>
      <c r="J19" s="11"/>
      <c r="K19" s="129"/>
    </row>
    <row r="20" spans="1:11" ht="45">
      <c r="A20" s="5">
        <v>12</v>
      </c>
      <c r="B20" s="98" t="s">
        <v>867</v>
      </c>
      <c r="C20" s="75" t="s">
        <v>868</v>
      </c>
      <c r="D20" s="98" t="s">
        <v>869</v>
      </c>
      <c r="E20" s="75" t="s">
        <v>870</v>
      </c>
      <c r="F20" s="75" t="s">
        <v>871</v>
      </c>
      <c r="G20" s="136">
        <v>150000</v>
      </c>
      <c r="H20" s="75"/>
      <c r="I20" s="75" t="s">
        <v>689</v>
      </c>
      <c r="J20" s="75"/>
      <c r="K20" s="129"/>
    </row>
    <row r="21" spans="1:11" ht="15">
      <c r="A21" s="5">
        <v>13</v>
      </c>
      <c r="B21" s="52" t="s">
        <v>678</v>
      </c>
      <c r="C21" s="52" t="s">
        <v>431</v>
      </c>
      <c r="D21" s="52" t="s">
        <v>679</v>
      </c>
      <c r="E21" s="75" t="s">
        <v>680</v>
      </c>
      <c r="F21" s="52" t="s">
        <v>686</v>
      </c>
      <c r="G21" s="12">
        <v>180000</v>
      </c>
      <c r="H21" s="10"/>
      <c r="I21" s="7" t="s">
        <v>689</v>
      </c>
      <c r="J21" s="13"/>
      <c r="K21" s="129"/>
    </row>
    <row r="22" spans="1:11" ht="15">
      <c r="A22" s="5">
        <v>25</v>
      </c>
      <c r="B22" s="52" t="s">
        <v>819</v>
      </c>
      <c r="C22" s="75" t="s">
        <v>820</v>
      </c>
      <c r="D22" s="75" t="s">
        <v>821</v>
      </c>
      <c r="E22" s="76" t="s">
        <v>822</v>
      </c>
      <c r="F22" s="99" t="s">
        <v>18</v>
      </c>
      <c r="G22" s="16">
        <v>100000</v>
      </c>
      <c r="H22" s="17"/>
      <c r="I22" s="7" t="s">
        <v>689</v>
      </c>
      <c r="J22" s="61"/>
      <c r="K22" s="129"/>
    </row>
    <row r="23" spans="1:11" ht="15">
      <c r="A23" s="5">
        <v>51</v>
      </c>
      <c r="B23" s="52"/>
      <c r="C23" s="52" t="s">
        <v>442</v>
      </c>
      <c r="D23" s="52" t="s">
        <v>435</v>
      </c>
      <c r="E23" s="75"/>
      <c r="F23" s="52" t="s">
        <v>293</v>
      </c>
      <c r="G23" s="12">
        <v>25000</v>
      </c>
      <c r="H23" s="10"/>
      <c r="I23" s="7" t="s">
        <v>689</v>
      </c>
      <c r="J23" s="13"/>
      <c r="K23" s="129"/>
    </row>
    <row r="24" spans="1:11" ht="15">
      <c r="A24" s="5">
        <v>55</v>
      </c>
      <c r="B24" s="52"/>
      <c r="C24" s="52" t="s">
        <v>465</v>
      </c>
      <c r="D24" s="52" t="s">
        <v>466</v>
      </c>
      <c r="E24" s="75"/>
      <c r="F24" s="55" t="s">
        <v>714</v>
      </c>
      <c r="G24" s="12">
        <v>25000</v>
      </c>
      <c r="H24" s="10"/>
      <c r="I24" s="7" t="s">
        <v>689</v>
      </c>
      <c r="J24" s="13"/>
      <c r="K24" s="129"/>
    </row>
    <row r="25" spans="1:11" ht="15">
      <c r="A25" s="5">
        <v>54</v>
      </c>
      <c r="B25" s="52"/>
      <c r="C25" s="52" t="s">
        <v>450</v>
      </c>
      <c r="D25" s="52" t="s">
        <v>451</v>
      </c>
      <c r="E25" s="75"/>
      <c r="F25" s="52" t="s">
        <v>293</v>
      </c>
      <c r="G25" s="12">
        <v>25000</v>
      </c>
      <c r="H25" s="10"/>
      <c r="I25" s="7" t="s">
        <v>689</v>
      </c>
      <c r="J25" s="13"/>
      <c r="K25" s="129"/>
    </row>
    <row r="26" spans="1:11" ht="15">
      <c r="A26" s="5">
        <v>58</v>
      </c>
      <c r="B26" s="75" t="s">
        <v>862</v>
      </c>
      <c r="C26" s="75" t="s">
        <v>863</v>
      </c>
      <c r="D26" s="75" t="s">
        <v>864</v>
      </c>
      <c r="E26" s="75" t="s">
        <v>865</v>
      </c>
      <c r="F26" s="75" t="s">
        <v>866</v>
      </c>
      <c r="G26" s="136">
        <v>23000</v>
      </c>
      <c r="H26" s="75"/>
      <c r="I26" s="75" t="s">
        <v>689</v>
      </c>
      <c r="J26" s="75"/>
      <c r="K26" s="129"/>
    </row>
    <row r="27" spans="1:11" ht="15">
      <c r="A27" s="5">
        <v>63</v>
      </c>
      <c r="B27" s="52"/>
      <c r="C27" s="52" t="s">
        <v>452</v>
      </c>
      <c r="D27" s="52" t="s">
        <v>453</v>
      </c>
      <c r="E27" s="75"/>
      <c r="F27" s="52" t="s">
        <v>293</v>
      </c>
      <c r="G27" s="12">
        <v>20000</v>
      </c>
      <c r="H27" s="10"/>
      <c r="I27" s="7" t="s">
        <v>689</v>
      </c>
      <c r="J27" s="13"/>
      <c r="K27" s="129"/>
    </row>
    <row r="28" spans="1:11" ht="45">
      <c r="A28" s="5">
        <v>68</v>
      </c>
      <c r="B28" s="75"/>
      <c r="C28" s="100" t="s">
        <v>443</v>
      </c>
      <c r="D28" s="100" t="s">
        <v>823</v>
      </c>
      <c r="E28" s="79" t="s">
        <v>824</v>
      </c>
      <c r="F28" s="98" t="s">
        <v>825</v>
      </c>
      <c r="G28" s="9">
        <v>20000</v>
      </c>
      <c r="H28" s="18"/>
      <c r="I28" s="7" t="s">
        <v>689</v>
      </c>
      <c r="J28" s="61"/>
      <c r="K28" s="129"/>
    </row>
    <row r="29" spans="1:11" ht="15">
      <c r="A29" s="5">
        <v>76</v>
      </c>
      <c r="B29" s="52"/>
      <c r="C29" s="52" t="s">
        <v>445</v>
      </c>
      <c r="D29" s="52" t="s">
        <v>435</v>
      </c>
      <c r="E29" s="75"/>
      <c r="F29" s="52" t="s">
        <v>293</v>
      </c>
      <c r="G29" s="12">
        <v>15000</v>
      </c>
      <c r="H29" s="10"/>
      <c r="I29" s="7" t="s">
        <v>689</v>
      </c>
      <c r="J29" s="13"/>
      <c r="K29" s="129"/>
    </row>
    <row r="30" spans="1:11" ht="15">
      <c r="A30" s="5">
        <v>81</v>
      </c>
      <c r="B30" s="52"/>
      <c r="C30" s="52" t="s">
        <v>826</v>
      </c>
      <c r="D30" s="52" t="s">
        <v>827</v>
      </c>
      <c r="E30" s="76" t="s">
        <v>828</v>
      </c>
      <c r="F30" s="52" t="s">
        <v>718</v>
      </c>
      <c r="G30" s="12">
        <v>15000</v>
      </c>
      <c r="H30" s="10"/>
      <c r="I30" s="7" t="s">
        <v>689</v>
      </c>
      <c r="J30" s="62"/>
      <c r="K30" s="129"/>
    </row>
    <row r="31" spans="1:11" ht="15">
      <c r="A31" s="5">
        <v>85</v>
      </c>
      <c r="B31" s="52"/>
      <c r="C31" s="52" t="s">
        <v>829</v>
      </c>
      <c r="D31" s="52" t="s">
        <v>830</v>
      </c>
      <c r="E31" s="76" t="s">
        <v>831</v>
      </c>
      <c r="F31" s="52" t="s">
        <v>18</v>
      </c>
      <c r="G31" s="12">
        <v>2000</v>
      </c>
      <c r="H31" s="10"/>
      <c r="I31" s="7" t="s">
        <v>689</v>
      </c>
      <c r="J31" s="62"/>
      <c r="K31" s="129"/>
    </row>
    <row r="32" spans="1:11" ht="30">
      <c r="A32" s="5">
        <v>87</v>
      </c>
      <c r="B32" s="52" t="s">
        <v>1054</v>
      </c>
      <c r="C32" s="52" t="s">
        <v>1055</v>
      </c>
      <c r="D32" s="71" t="s">
        <v>1056</v>
      </c>
      <c r="E32" s="76" t="s">
        <v>1057</v>
      </c>
      <c r="F32" s="52" t="s">
        <v>1058</v>
      </c>
      <c r="G32" s="12">
        <v>14000</v>
      </c>
      <c r="H32" s="10"/>
      <c r="I32" s="7" t="s">
        <v>689</v>
      </c>
      <c r="J32" s="13"/>
      <c r="K32" s="131"/>
    </row>
    <row r="33" spans="1:11" ht="30">
      <c r="A33" s="5">
        <v>89</v>
      </c>
      <c r="B33" s="118" t="s">
        <v>1065</v>
      </c>
      <c r="C33" s="118" t="s">
        <v>1066</v>
      </c>
      <c r="D33" s="118" t="s">
        <v>1067</v>
      </c>
      <c r="E33" s="477" t="s">
        <v>880</v>
      </c>
      <c r="F33" s="478" t="s">
        <v>1068</v>
      </c>
      <c r="G33" s="82">
        <v>215000</v>
      </c>
      <c r="H33" s="82"/>
      <c r="I33" s="82" t="s">
        <v>689</v>
      </c>
      <c r="J33" s="82"/>
      <c r="K33" s="131"/>
    </row>
    <row r="34" spans="1:11" ht="15" customHeight="1">
      <c r="A34" s="2" t="s">
        <v>105</v>
      </c>
      <c r="B34" s="509" t="s">
        <v>1089</v>
      </c>
      <c r="C34" s="510"/>
      <c r="D34" s="2"/>
      <c r="E34" s="2"/>
      <c r="F34" s="65"/>
      <c r="G34" s="22">
        <f>SUM(G35:G41)</f>
        <v>745000</v>
      </c>
      <c r="H34" s="23"/>
      <c r="I34" s="23"/>
      <c r="J34" s="24">
        <f>COUNTIF(J35:J41,"x")</f>
        <v>0</v>
      </c>
      <c r="K34" s="129"/>
    </row>
    <row r="35" spans="1:13" ht="30">
      <c r="A35" s="5">
        <v>1</v>
      </c>
      <c r="B35" s="5" t="s">
        <v>55</v>
      </c>
      <c r="C35" s="5" t="s">
        <v>56</v>
      </c>
      <c r="D35" s="5" t="s">
        <v>53</v>
      </c>
      <c r="E35" s="5" t="s">
        <v>57</v>
      </c>
      <c r="F35" s="97" t="s">
        <v>807</v>
      </c>
      <c r="G35" s="25">
        <v>350000</v>
      </c>
      <c r="H35" s="26"/>
      <c r="I35" s="7" t="s">
        <v>689</v>
      </c>
      <c r="J35" s="8"/>
      <c r="K35" s="129"/>
      <c r="L35" s="460" t="e">
        <f>G35+#REF!+#REF!+#REF!+#REF!+#REF!+#REF!</f>
        <v>#REF!</v>
      </c>
      <c r="M35" t="e">
        <f>L35/G34*100</f>
        <v>#REF!</v>
      </c>
    </row>
    <row r="36" spans="1:11" ht="15">
      <c r="A36" s="5">
        <v>3</v>
      </c>
      <c r="B36" s="52" t="s">
        <v>19</v>
      </c>
      <c r="C36" s="52"/>
      <c r="D36" s="52" t="s">
        <v>20</v>
      </c>
      <c r="E36" s="75" t="s">
        <v>21</v>
      </c>
      <c r="F36" s="52" t="s">
        <v>18</v>
      </c>
      <c r="G36" s="12">
        <v>150000</v>
      </c>
      <c r="H36" s="10"/>
      <c r="I36" s="7" t="s">
        <v>689</v>
      </c>
      <c r="J36" s="13"/>
      <c r="K36" s="129"/>
    </row>
    <row r="37" spans="1:11" ht="15">
      <c r="A37" s="5">
        <v>7</v>
      </c>
      <c r="B37" s="52"/>
      <c r="C37" s="52" t="s">
        <v>15</v>
      </c>
      <c r="D37" s="52" t="s">
        <v>16</v>
      </c>
      <c r="E37" s="75" t="s">
        <v>17</v>
      </c>
      <c r="F37" s="52" t="s">
        <v>18</v>
      </c>
      <c r="G37" s="12">
        <v>75000</v>
      </c>
      <c r="H37" s="10"/>
      <c r="I37" s="7" t="s">
        <v>689</v>
      </c>
      <c r="J37" s="13"/>
      <c r="K37" s="129"/>
    </row>
    <row r="38" spans="1:11" ht="30">
      <c r="A38" s="5">
        <v>11</v>
      </c>
      <c r="B38" s="75" t="s">
        <v>82</v>
      </c>
      <c r="C38" s="75" t="s">
        <v>83</v>
      </c>
      <c r="D38" s="75" t="s">
        <v>84</v>
      </c>
      <c r="E38" s="75" t="s">
        <v>85</v>
      </c>
      <c r="F38" s="98" t="s">
        <v>837</v>
      </c>
      <c r="G38" s="9">
        <v>57000</v>
      </c>
      <c r="H38" s="18"/>
      <c r="I38" s="7" t="s">
        <v>689</v>
      </c>
      <c r="J38" s="61"/>
      <c r="K38" s="129"/>
    </row>
    <row r="39" spans="1:11" s="70" customFormat="1" ht="15">
      <c r="A39" s="5">
        <v>14</v>
      </c>
      <c r="B39" s="80" t="s">
        <v>86</v>
      </c>
      <c r="C39" s="80" t="s">
        <v>87</v>
      </c>
      <c r="D39" s="80" t="s">
        <v>90</v>
      </c>
      <c r="E39" s="90" t="s">
        <v>88</v>
      </c>
      <c r="F39" s="80" t="s">
        <v>18</v>
      </c>
      <c r="G39" s="66">
        <f>25000+17000</f>
        <v>42000</v>
      </c>
      <c r="H39" s="67"/>
      <c r="I39" s="68" t="s">
        <v>689</v>
      </c>
      <c r="J39" s="69"/>
      <c r="K39" s="129"/>
    </row>
    <row r="40" spans="1:11" ht="15">
      <c r="A40" s="5">
        <v>15</v>
      </c>
      <c r="B40" s="52" t="s">
        <v>92</v>
      </c>
      <c r="C40" s="52"/>
      <c r="D40" s="52" t="s">
        <v>84</v>
      </c>
      <c r="E40" s="75" t="s">
        <v>93</v>
      </c>
      <c r="F40" s="102" t="s">
        <v>809</v>
      </c>
      <c r="G40" s="14">
        <v>36000</v>
      </c>
      <c r="H40" s="15"/>
      <c r="I40" s="7" t="s">
        <v>689</v>
      </c>
      <c r="J40" s="13"/>
      <c r="K40" s="129"/>
    </row>
    <row r="41" spans="1:11" ht="30">
      <c r="A41" s="5">
        <v>21</v>
      </c>
      <c r="B41" s="75" t="s">
        <v>96</v>
      </c>
      <c r="C41" s="75"/>
      <c r="D41" s="75" t="s">
        <v>97</v>
      </c>
      <c r="E41" s="75"/>
      <c r="F41" s="98" t="s">
        <v>738</v>
      </c>
      <c r="G41" s="9">
        <v>35000</v>
      </c>
      <c r="H41" s="18"/>
      <c r="I41" s="7" t="s">
        <v>689</v>
      </c>
      <c r="J41" s="11"/>
      <c r="K41" s="129"/>
    </row>
    <row r="42" spans="1:11" ht="15">
      <c r="A42" s="30" t="s">
        <v>155</v>
      </c>
      <c r="B42" s="509" t="s">
        <v>1090</v>
      </c>
      <c r="C42" s="510"/>
      <c r="D42" s="30"/>
      <c r="E42" s="30"/>
      <c r="F42" s="63"/>
      <c r="G42" s="31">
        <f>SUM(G43:G56)</f>
        <v>1291750</v>
      </c>
      <c r="H42" s="23"/>
      <c r="I42" s="23"/>
      <c r="J42" s="24">
        <f>COUNTIF(J43:J56,"x")</f>
        <v>1</v>
      </c>
      <c r="K42" s="129"/>
    </row>
    <row r="43" spans="1:13" ht="16.5">
      <c r="A43" s="32">
        <v>1</v>
      </c>
      <c r="B43" s="32" t="s">
        <v>793</v>
      </c>
      <c r="C43" s="32" t="s">
        <v>181</v>
      </c>
      <c r="D43" s="32" t="s">
        <v>182</v>
      </c>
      <c r="E43" s="91"/>
      <c r="F43" s="32" t="s">
        <v>758</v>
      </c>
      <c r="G43" s="33">
        <v>200000</v>
      </c>
      <c r="H43" s="34"/>
      <c r="I43" s="7" t="s">
        <v>689</v>
      </c>
      <c r="J43" s="35"/>
      <c r="K43" s="129"/>
      <c r="L43" s="460">
        <f>SUM(G43:G46)+SUM(G53:G196)+G54+G55+G56</f>
        <v>27045600</v>
      </c>
      <c r="M43">
        <f>L43/G195*100</f>
        <v>4127.523845860359</v>
      </c>
    </row>
    <row r="44" spans="1:11" ht="16.5">
      <c r="A44" s="32">
        <v>2</v>
      </c>
      <c r="B44" s="52" t="s">
        <v>659</v>
      </c>
      <c r="C44" s="52" t="s">
        <v>172</v>
      </c>
      <c r="D44" s="52" t="s">
        <v>173</v>
      </c>
      <c r="E44" s="92"/>
      <c r="F44" s="32" t="s">
        <v>758</v>
      </c>
      <c r="G44" s="12">
        <v>200000</v>
      </c>
      <c r="H44" s="10"/>
      <c r="I44" s="7" t="s">
        <v>689</v>
      </c>
      <c r="J44" s="13"/>
      <c r="K44" s="129"/>
    </row>
    <row r="45" spans="1:11" ht="16.5">
      <c r="A45" s="32">
        <v>3</v>
      </c>
      <c r="B45" s="52" t="s">
        <v>792</v>
      </c>
      <c r="C45" s="52" t="s">
        <v>157</v>
      </c>
      <c r="D45" s="52" t="s">
        <v>158</v>
      </c>
      <c r="E45" s="92"/>
      <c r="F45" s="32" t="s">
        <v>758</v>
      </c>
      <c r="G45" s="12">
        <v>200000</v>
      </c>
      <c r="H45" s="10"/>
      <c r="I45" s="7" t="s">
        <v>689</v>
      </c>
      <c r="J45" s="13" t="s">
        <v>689</v>
      </c>
      <c r="K45" s="129"/>
    </row>
    <row r="46" spans="1:11" ht="16.5">
      <c r="A46" s="32">
        <v>4</v>
      </c>
      <c r="B46" s="52" t="s">
        <v>791</v>
      </c>
      <c r="C46" s="52" t="s">
        <v>206</v>
      </c>
      <c r="D46" s="52" t="s">
        <v>207</v>
      </c>
      <c r="E46" s="92" t="s">
        <v>208</v>
      </c>
      <c r="F46" s="32" t="s">
        <v>758</v>
      </c>
      <c r="G46" s="12">
        <v>100000</v>
      </c>
      <c r="H46" s="10"/>
      <c r="I46" s="7" t="s">
        <v>689</v>
      </c>
      <c r="J46" s="13"/>
      <c r="K46" s="129"/>
    </row>
    <row r="47" spans="1:11" ht="16.5">
      <c r="A47" s="32">
        <v>7</v>
      </c>
      <c r="B47" s="52" t="s">
        <v>788</v>
      </c>
      <c r="C47" s="52" t="s">
        <v>170</v>
      </c>
      <c r="D47" s="52" t="s">
        <v>171</v>
      </c>
      <c r="E47" s="92"/>
      <c r="F47" s="32" t="s">
        <v>758</v>
      </c>
      <c r="G47" s="12">
        <v>100000</v>
      </c>
      <c r="H47" s="10"/>
      <c r="I47" s="7" t="s">
        <v>689</v>
      </c>
      <c r="J47" s="13"/>
      <c r="K47" s="129"/>
    </row>
    <row r="48" spans="1:11" ht="16.5">
      <c r="A48" s="32">
        <v>8</v>
      </c>
      <c r="B48" s="52" t="s">
        <v>832</v>
      </c>
      <c r="C48" s="52" t="s">
        <v>833</v>
      </c>
      <c r="D48" s="52" t="s">
        <v>834</v>
      </c>
      <c r="E48" s="93" t="s">
        <v>835</v>
      </c>
      <c r="F48" s="32" t="s">
        <v>18</v>
      </c>
      <c r="G48" s="12">
        <v>80000</v>
      </c>
      <c r="H48" s="10"/>
      <c r="I48" s="7" t="s">
        <v>689</v>
      </c>
      <c r="J48" s="62"/>
      <c r="K48" s="129"/>
    </row>
    <row r="49" spans="1:11" ht="16.5">
      <c r="A49" s="32">
        <v>9</v>
      </c>
      <c r="B49" s="52" t="s">
        <v>787</v>
      </c>
      <c r="C49" s="52" t="s">
        <v>179</v>
      </c>
      <c r="D49" s="52" t="s">
        <v>180</v>
      </c>
      <c r="E49" s="92"/>
      <c r="F49" s="32" t="s">
        <v>758</v>
      </c>
      <c r="G49" s="12">
        <v>60000</v>
      </c>
      <c r="H49" s="10"/>
      <c r="I49" s="7" t="s">
        <v>689</v>
      </c>
      <c r="J49" s="13"/>
      <c r="K49" s="129"/>
    </row>
    <row r="50" spans="1:11" ht="16.5">
      <c r="A50" s="32">
        <v>10</v>
      </c>
      <c r="B50" s="52" t="s">
        <v>786</v>
      </c>
      <c r="C50" s="52" t="s">
        <v>183</v>
      </c>
      <c r="D50" s="52" t="s">
        <v>184</v>
      </c>
      <c r="E50" s="92" t="s">
        <v>185</v>
      </c>
      <c r="F50" s="32" t="s">
        <v>758</v>
      </c>
      <c r="G50" s="12">
        <v>50000</v>
      </c>
      <c r="H50" s="10"/>
      <c r="I50" s="7" t="s">
        <v>689</v>
      </c>
      <c r="J50" s="13"/>
      <c r="K50" s="129"/>
    </row>
    <row r="51" spans="1:11" ht="16.5">
      <c r="A51" s="32">
        <v>11</v>
      </c>
      <c r="B51" s="52" t="s">
        <v>785</v>
      </c>
      <c r="C51" s="52" t="s">
        <v>186</v>
      </c>
      <c r="D51" s="52" t="s">
        <v>187</v>
      </c>
      <c r="E51" s="92" t="s">
        <v>188</v>
      </c>
      <c r="F51" s="32" t="s">
        <v>758</v>
      </c>
      <c r="G51" s="12">
        <v>50000</v>
      </c>
      <c r="H51" s="10"/>
      <c r="I51" s="7" t="s">
        <v>689</v>
      </c>
      <c r="J51" s="13"/>
      <c r="K51" s="129"/>
    </row>
    <row r="52" spans="1:11" ht="16.5">
      <c r="A52" s="32">
        <v>12</v>
      </c>
      <c r="B52" s="52" t="s">
        <v>784</v>
      </c>
      <c r="C52" s="52" t="s">
        <v>160</v>
      </c>
      <c r="D52" s="52" t="s">
        <v>161</v>
      </c>
      <c r="E52" s="92"/>
      <c r="F52" s="32" t="s">
        <v>758</v>
      </c>
      <c r="G52" s="12">
        <v>50000</v>
      </c>
      <c r="H52" s="10"/>
      <c r="I52" s="7" t="s">
        <v>689</v>
      </c>
      <c r="J52" s="13"/>
      <c r="K52" s="129"/>
    </row>
    <row r="53" spans="1:11" ht="16.5">
      <c r="A53" s="32">
        <v>6</v>
      </c>
      <c r="B53" s="52" t="s">
        <v>789</v>
      </c>
      <c r="C53" s="52" t="s">
        <v>162</v>
      </c>
      <c r="D53" s="52" t="s">
        <v>163</v>
      </c>
      <c r="E53" s="92"/>
      <c r="F53" s="32" t="s">
        <v>758</v>
      </c>
      <c r="G53" s="12">
        <v>100000</v>
      </c>
      <c r="H53" s="10"/>
      <c r="I53" s="7" t="s">
        <v>689</v>
      </c>
      <c r="J53" s="13"/>
      <c r="K53" s="129"/>
    </row>
    <row r="54" spans="1:11" ht="16.5">
      <c r="A54" s="32">
        <v>15</v>
      </c>
      <c r="B54" s="52" t="s">
        <v>778</v>
      </c>
      <c r="C54" s="52" t="s">
        <v>189</v>
      </c>
      <c r="D54" s="52" t="s">
        <v>190</v>
      </c>
      <c r="E54" s="92"/>
      <c r="F54" s="32" t="s">
        <v>758</v>
      </c>
      <c r="G54" s="12">
        <v>50000</v>
      </c>
      <c r="H54" s="10"/>
      <c r="I54" s="7" t="s">
        <v>689</v>
      </c>
      <c r="J54" s="13"/>
      <c r="K54" s="129"/>
    </row>
    <row r="55" spans="1:11" ht="16.5">
      <c r="A55" s="32">
        <v>16</v>
      </c>
      <c r="B55" s="52" t="s">
        <v>779</v>
      </c>
      <c r="C55" s="52" t="s">
        <v>200</v>
      </c>
      <c r="D55" s="52" t="s">
        <v>201</v>
      </c>
      <c r="E55" s="92"/>
      <c r="F55" s="32" t="s">
        <v>758</v>
      </c>
      <c r="G55" s="12">
        <v>50000</v>
      </c>
      <c r="H55" s="10"/>
      <c r="I55" s="7" t="s">
        <v>689</v>
      </c>
      <c r="J55" s="13"/>
      <c r="K55" s="129"/>
    </row>
    <row r="56" spans="1:11" ht="31.5" customHeight="1">
      <c r="A56" s="32">
        <v>32</v>
      </c>
      <c r="B56" s="72" t="s">
        <v>874</v>
      </c>
      <c r="C56" s="75" t="s">
        <v>875</v>
      </c>
      <c r="D56" s="75" t="s">
        <v>876</v>
      </c>
      <c r="E56" s="94" t="s">
        <v>877</v>
      </c>
      <c r="F56" s="132" t="s">
        <v>887</v>
      </c>
      <c r="G56" s="36">
        <v>1750</v>
      </c>
      <c r="H56" s="20"/>
      <c r="I56" s="7" t="s">
        <v>689</v>
      </c>
      <c r="J56" s="7"/>
      <c r="K56" s="129"/>
    </row>
    <row r="57" spans="1:11" ht="15">
      <c r="A57" s="30" t="s">
        <v>216</v>
      </c>
      <c r="B57" s="509" t="s">
        <v>1091</v>
      </c>
      <c r="C57" s="510"/>
      <c r="D57" s="30"/>
      <c r="E57" s="30"/>
      <c r="F57" s="63"/>
      <c r="G57" s="31">
        <f>SUM(G58:G62)</f>
        <v>645000</v>
      </c>
      <c r="H57" s="23"/>
      <c r="I57" s="23"/>
      <c r="J57" s="24">
        <f>COUNTIF(J58:J62,"x")</f>
        <v>0</v>
      </c>
      <c r="K57" s="129"/>
    </row>
    <row r="58" spans="1:13" ht="60">
      <c r="A58" s="37">
        <v>1</v>
      </c>
      <c r="B58" s="104" t="s">
        <v>888</v>
      </c>
      <c r="C58" s="104" t="s">
        <v>891</v>
      </c>
      <c r="D58" s="104" t="s">
        <v>889</v>
      </c>
      <c r="E58" s="104"/>
      <c r="F58" s="104" t="s">
        <v>890</v>
      </c>
      <c r="G58" s="104">
        <v>225000</v>
      </c>
      <c r="H58" s="104"/>
      <c r="I58" s="104" t="s">
        <v>689</v>
      </c>
      <c r="J58" s="104"/>
      <c r="K58" s="129"/>
      <c r="L58" s="295" t="e">
        <f>G58+G59+#REF!+G63+#REF!</f>
        <v>#REF!</v>
      </c>
      <c r="M58" t="e">
        <f>L58/G57*100</f>
        <v>#REF!</v>
      </c>
    </row>
    <row r="59" spans="1:11" ht="15">
      <c r="A59" s="37">
        <v>2</v>
      </c>
      <c r="B59" s="32" t="s">
        <v>766</v>
      </c>
      <c r="C59" s="32" t="s">
        <v>596</v>
      </c>
      <c r="D59" s="32" t="s">
        <v>672</v>
      </c>
      <c r="E59" s="5" t="s">
        <v>597</v>
      </c>
      <c r="F59" s="104" t="s">
        <v>759</v>
      </c>
      <c r="G59" s="38">
        <v>200000</v>
      </c>
      <c r="H59" s="39"/>
      <c r="I59" s="7" t="s">
        <v>689</v>
      </c>
      <c r="J59" s="35"/>
      <c r="K59" s="129"/>
    </row>
    <row r="60" spans="1:11" ht="15">
      <c r="A60" s="37">
        <v>5</v>
      </c>
      <c r="B60" s="52" t="s">
        <v>502</v>
      </c>
      <c r="C60" s="52" t="s">
        <v>178</v>
      </c>
      <c r="D60" s="52" t="s">
        <v>503</v>
      </c>
      <c r="E60" s="75" t="s">
        <v>504</v>
      </c>
      <c r="F60" s="32" t="s">
        <v>758</v>
      </c>
      <c r="G60" s="12">
        <v>80000</v>
      </c>
      <c r="H60" s="10"/>
      <c r="I60" s="7" t="s">
        <v>689</v>
      </c>
      <c r="J60" s="13"/>
      <c r="K60" s="129"/>
    </row>
    <row r="61" spans="1:11" ht="15">
      <c r="A61" s="37">
        <v>6</v>
      </c>
      <c r="B61" s="52" t="s">
        <v>574</v>
      </c>
      <c r="C61" s="52" t="s">
        <v>575</v>
      </c>
      <c r="D61" s="52" t="s">
        <v>572</v>
      </c>
      <c r="E61" s="75" t="s">
        <v>576</v>
      </c>
      <c r="F61" s="32" t="s">
        <v>758</v>
      </c>
      <c r="G61" s="12">
        <v>80000</v>
      </c>
      <c r="H61" s="10"/>
      <c r="I61" s="7" t="s">
        <v>689</v>
      </c>
      <c r="J61" s="13"/>
      <c r="K61" s="129"/>
    </row>
    <row r="62" spans="1:11" ht="15">
      <c r="A62" s="37">
        <v>9</v>
      </c>
      <c r="B62" s="52" t="s">
        <v>571</v>
      </c>
      <c r="C62" s="52" t="s">
        <v>571</v>
      </c>
      <c r="D62" s="52" t="s">
        <v>572</v>
      </c>
      <c r="E62" s="75" t="s">
        <v>573</v>
      </c>
      <c r="F62" s="32" t="s">
        <v>758</v>
      </c>
      <c r="G62" s="12">
        <v>60000</v>
      </c>
      <c r="H62" s="10"/>
      <c r="I62" s="7" t="s">
        <v>689</v>
      </c>
      <c r="J62" s="13"/>
      <c r="K62" s="129"/>
    </row>
    <row r="63" spans="1:11" ht="15">
      <c r="A63" s="30" t="s">
        <v>357</v>
      </c>
      <c r="B63" s="509" t="s">
        <v>1092</v>
      </c>
      <c r="C63" s="510"/>
      <c r="D63" s="30"/>
      <c r="E63" s="30"/>
      <c r="F63" s="63"/>
      <c r="G63" s="40">
        <f>SUM(G64:G79)</f>
        <v>862000</v>
      </c>
      <c r="H63" s="41"/>
      <c r="I63" s="41"/>
      <c r="J63" s="24">
        <f>COUNTIF(J64:J79,"x")</f>
        <v>4</v>
      </c>
      <c r="K63" s="129"/>
    </row>
    <row r="64" spans="1:13" ht="48.75" customHeight="1">
      <c r="A64" s="42">
        <v>1</v>
      </c>
      <c r="B64" s="111" t="s">
        <v>838</v>
      </c>
      <c r="C64" s="42" t="s">
        <v>332</v>
      </c>
      <c r="D64" s="42" t="s">
        <v>333</v>
      </c>
      <c r="E64" s="42" t="s">
        <v>334</v>
      </c>
      <c r="F64" s="106" t="s">
        <v>741</v>
      </c>
      <c r="G64" s="43">
        <v>160000</v>
      </c>
      <c r="H64" s="44"/>
      <c r="I64" s="7" t="s">
        <v>689</v>
      </c>
      <c r="J64" s="134"/>
      <c r="K64" s="129"/>
      <c r="L64" s="295" t="e">
        <f>SUM(G64:G68)+#REF!+#REF!+#REF!+#REF!+#REF!+G80+G84+G85+#REF!+#REF!</f>
        <v>#REF!</v>
      </c>
      <c r="M64" t="e">
        <f>L64/G63*100</f>
        <v>#REF!</v>
      </c>
    </row>
    <row r="65" spans="1:11" ht="30">
      <c r="A65" s="42">
        <v>2</v>
      </c>
      <c r="B65" s="52" t="s">
        <v>325</v>
      </c>
      <c r="C65" s="52" t="s">
        <v>326</v>
      </c>
      <c r="D65" s="52" t="s">
        <v>327</v>
      </c>
      <c r="E65" s="75" t="s">
        <v>328</v>
      </c>
      <c r="F65" s="71" t="s">
        <v>1069</v>
      </c>
      <c r="G65" s="12">
        <v>170000</v>
      </c>
      <c r="H65" s="10"/>
      <c r="I65" s="7" t="s">
        <v>689</v>
      </c>
      <c r="J65" s="13"/>
      <c r="K65" s="129"/>
    </row>
    <row r="66" spans="1:11" ht="30">
      <c r="A66" s="42">
        <v>3</v>
      </c>
      <c r="B66" s="75" t="s">
        <v>310</v>
      </c>
      <c r="C66" s="75" t="s">
        <v>311</v>
      </c>
      <c r="D66" s="75" t="s">
        <v>308</v>
      </c>
      <c r="E66" s="75" t="s">
        <v>312</v>
      </c>
      <c r="F66" s="107" t="s">
        <v>742</v>
      </c>
      <c r="G66" s="9">
        <v>117000</v>
      </c>
      <c r="H66" s="18"/>
      <c r="I66" s="7" t="s">
        <v>689</v>
      </c>
      <c r="J66" s="11"/>
      <c r="K66" s="129"/>
    </row>
    <row r="67" spans="1:11" ht="30">
      <c r="A67" s="42">
        <v>4</v>
      </c>
      <c r="B67" s="75" t="s">
        <v>329</v>
      </c>
      <c r="C67" s="75" t="s">
        <v>330</v>
      </c>
      <c r="D67" s="75" t="s">
        <v>331</v>
      </c>
      <c r="E67" s="75"/>
      <c r="F67" s="107" t="s">
        <v>1081</v>
      </c>
      <c r="G67" s="9">
        <v>125000</v>
      </c>
      <c r="H67" s="18"/>
      <c r="I67" s="7" t="s">
        <v>689</v>
      </c>
      <c r="J67" s="11" t="s">
        <v>689</v>
      </c>
      <c r="K67" s="129"/>
    </row>
    <row r="68" spans="1:11" ht="15">
      <c r="A68" s="42">
        <v>5</v>
      </c>
      <c r="B68" s="75" t="s">
        <v>75</v>
      </c>
      <c r="C68" s="75" t="s">
        <v>313</v>
      </c>
      <c r="D68" s="75" t="s">
        <v>314</v>
      </c>
      <c r="E68" s="75" t="s">
        <v>315</v>
      </c>
      <c r="F68" s="77" t="s">
        <v>719</v>
      </c>
      <c r="G68" s="16">
        <v>80000</v>
      </c>
      <c r="H68" s="17"/>
      <c r="I68" s="7" t="s">
        <v>689</v>
      </c>
      <c r="J68" s="11" t="s">
        <v>689</v>
      </c>
      <c r="K68" s="129"/>
    </row>
    <row r="69" spans="1:11" ht="15">
      <c r="A69" s="42">
        <v>8</v>
      </c>
      <c r="B69" s="52" t="s">
        <v>316</v>
      </c>
      <c r="C69" s="52" t="s">
        <v>317</v>
      </c>
      <c r="D69" s="52" t="s">
        <v>314</v>
      </c>
      <c r="E69" s="75" t="s">
        <v>318</v>
      </c>
      <c r="F69" s="32" t="s">
        <v>758</v>
      </c>
      <c r="G69" s="12">
        <v>40000</v>
      </c>
      <c r="H69" s="10"/>
      <c r="I69" s="7" t="s">
        <v>689</v>
      </c>
      <c r="J69" s="13"/>
      <c r="K69" s="129"/>
    </row>
    <row r="70" spans="1:11" ht="15">
      <c r="A70" s="42">
        <v>10</v>
      </c>
      <c r="B70" s="52" t="s">
        <v>342</v>
      </c>
      <c r="C70" s="52" t="s">
        <v>343</v>
      </c>
      <c r="D70" s="52" t="s">
        <v>344</v>
      </c>
      <c r="E70" s="75" t="s">
        <v>345</v>
      </c>
      <c r="F70" s="32" t="s">
        <v>758</v>
      </c>
      <c r="G70" s="12">
        <v>26000</v>
      </c>
      <c r="H70" s="10"/>
      <c r="I70" s="7" t="s">
        <v>689</v>
      </c>
      <c r="J70" s="13"/>
      <c r="K70" s="129"/>
    </row>
    <row r="71" spans="1:11" ht="15">
      <c r="A71" s="42">
        <v>11</v>
      </c>
      <c r="B71" s="52" t="s">
        <v>319</v>
      </c>
      <c r="C71" s="52" t="s">
        <v>319</v>
      </c>
      <c r="D71" s="52" t="s">
        <v>314</v>
      </c>
      <c r="E71" s="75" t="s">
        <v>320</v>
      </c>
      <c r="F71" s="80" t="s">
        <v>687</v>
      </c>
      <c r="G71" s="14">
        <v>25000</v>
      </c>
      <c r="H71" s="15"/>
      <c r="I71" s="7" t="s">
        <v>689</v>
      </c>
      <c r="J71" s="13"/>
      <c r="K71" s="129"/>
    </row>
    <row r="72" spans="1:11" ht="15">
      <c r="A72" s="42">
        <v>14</v>
      </c>
      <c r="B72" s="71" t="s">
        <v>796</v>
      </c>
      <c r="C72" s="52" t="s">
        <v>797</v>
      </c>
      <c r="D72" s="52" t="s">
        <v>798</v>
      </c>
      <c r="E72" s="76" t="s">
        <v>799</v>
      </c>
      <c r="F72" s="109" t="s">
        <v>18</v>
      </c>
      <c r="G72" s="14">
        <v>16000</v>
      </c>
      <c r="H72" s="15"/>
      <c r="I72" s="7" t="s">
        <v>689</v>
      </c>
      <c r="J72" s="13"/>
      <c r="K72" s="129"/>
    </row>
    <row r="73" spans="1:11" s="506" customFormat="1" ht="45">
      <c r="A73" s="42">
        <v>15</v>
      </c>
      <c r="B73" s="75" t="s">
        <v>885</v>
      </c>
      <c r="C73" s="75" t="s">
        <v>881</v>
      </c>
      <c r="D73" s="75" t="s">
        <v>882</v>
      </c>
      <c r="E73" s="75">
        <v>1667907057</v>
      </c>
      <c r="F73" s="98" t="s">
        <v>886</v>
      </c>
      <c r="G73" s="9">
        <v>16000</v>
      </c>
      <c r="H73" s="28"/>
      <c r="I73" s="7" t="s">
        <v>689</v>
      </c>
      <c r="J73" s="496" t="s">
        <v>689</v>
      </c>
      <c r="K73" s="505"/>
    </row>
    <row r="74" spans="1:11" ht="15">
      <c r="A74" s="42">
        <v>17</v>
      </c>
      <c r="B74" s="52" t="s">
        <v>353</v>
      </c>
      <c r="C74" s="52" t="s">
        <v>354</v>
      </c>
      <c r="D74" s="52" t="s">
        <v>355</v>
      </c>
      <c r="E74" s="75" t="s">
        <v>356</v>
      </c>
      <c r="F74" s="78" t="s">
        <v>758</v>
      </c>
      <c r="G74" s="12">
        <v>15000</v>
      </c>
      <c r="H74" s="10"/>
      <c r="I74" s="7" t="s">
        <v>689</v>
      </c>
      <c r="J74" s="13"/>
      <c r="K74" s="129"/>
    </row>
    <row r="75" spans="1:11" ht="31.5" customHeight="1">
      <c r="A75" s="42">
        <v>21</v>
      </c>
      <c r="B75" s="75" t="s">
        <v>259</v>
      </c>
      <c r="C75" s="75" t="s">
        <v>260</v>
      </c>
      <c r="D75" s="75" t="s">
        <v>246</v>
      </c>
      <c r="E75" s="75" t="s">
        <v>261</v>
      </c>
      <c r="F75" s="107" t="s">
        <v>745</v>
      </c>
      <c r="G75" s="9">
        <v>10000</v>
      </c>
      <c r="H75" s="18" t="s">
        <v>689</v>
      </c>
      <c r="I75" s="18"/>
      <c r="J75" s="11"/>
      <c r="K75" s="129"/>
    </row>
    <row r="76" spans="1:11" ht="30">
      <c r="A76" s="42">
        <v>22</v>
      </c>
      <c r="B76" s="73" t="s">
        <v>815</v>
      </c>
      <c r="C76" s="37" t="s">
        <v>817</v>
      </c>
      <c r="D76" s="73" t="s">
        <v>845</v>
      </c>
      <c r="E76" s="83" t="s">
        <v>816</v>
      </c>
      <c r="F76" s="37" t="s">
        <v>818</v>
      </c>
      <c r="G76" s="46">
        <v>10000</v>
      </c>
      <c r="H76" s="47"/>
      <c r="I76" s="18" t="s">
        <v>689</v>
      </c>
      <c r="J76" s="49"/>
      <c r="K76" s="129"/>
    </row>
    <row r="77" spans="1:11" s="506" customFormat="1" ht="30">
      <c r="A77" s="42">
        <v>40</v>
      </c>
      <c r="B77" s="75" t="s">
        <v>232</v>
      </c>
      <c r="C77" s="75" t="s">
        <v>233</v>
      </c>
      <c r="D77" s="75" t="s">
        <v>234</v>
      </c>
      <c r="E77" s="75" t="s">
        <v>235</v>
      </c>
      <c r="F77" s="107" t="s">
        <v>1072</v>
      </c>
      <c r="G77" s="9">
        <v>22000</v>
      </c>
      <c r="H77" s="18"/>
      <c r="I77" s="18" t="s">
        <v>689</v>
      </c>
      <c r="J77" s="11"/>
      <c r="K77" s="505"/>
    </row>
    <row r="78" spans="1:11" ht="15">
      <c r="A78" s="42">
        <v>48</v>
      </c>
      <c r="B78" s="52" t="s">
        <v>607</v>
      </c>
      <c r="C78" s="52" t="s">
        <v>1061</v>
      </c>
      <c r="D78" s="52" t="s">
        <v>1062</v>
      </c>
      <c r="E78" s="76" t="s">
        <v>1063</v>
      </c>
      <c r="F78" s="52" t="s">
        <v>18</v>
      </c>
      <c r="G78" s="12">
        <v>15000</v>
      </c>
      <c r="H78" s="20"/>
      <c r="I78" s="7" t="s">
        <v>689</v>
      </c>
      <c r="J78" s="21" t="s">
        <v>689</v>
      </c>
      <c r="K78" s="129"/>
    </row>
    <row r="79" spans="1:11" ht="17.25" customHeight="1">
      <c r="A79" s="42">
        <v>49</v>
      </c>
      <c r="B79" s="52"/>
      <c r="C79" s="52" t="s">
        <v>1075</v>
      </c>
      <c r="D79" s="71" t="s">
        <v>1076</v>
      </c>
      <c r="E79" s="76" t="s">
        <v>1077</v>
      </c>
      <c r="F79" s="52" t="s">
        <v>1078</v>
      </c>
      <c r="G79" s="12">
        <v>15000</v>
      </c>
      <c r="H79" s="20"/>
      <c r="I79" s="7" t="s">
        <v>689</v>
      </c>
      <c r="J79" s="21"/>
      <c r="K79" s="129"/>
    </row>
    <row r="80" spans="1:11" ht="15" customHeight="1">
      <c r="A80" s="2" t="s">
        <v>500</v>
      </c>
      <c r="B80" s="509" t="s">
        <v>1093</v>
      </c>
      <c r="C80" s="510"/>
      <c r="D80" s="2"/>
      <c r="E80" s="2"/>
      <c r="F80" s="65"/>
      <c r="G80" s="22">
        <f>SUM(G81:G81)</f>
        <v>450000</v>
      </c>
      <c r="H80" s="23"/>
      <c r="I80" s="23"/>
      <c r="J80" s="24">
        <f>COUNTIF(J81:J81,"x")</f>
        <v>0</v>
      </c>
      <c r="K80" s="129"/>
    </row>
    <row r="81" spans="1:12" ht="30.75" customHeight="1">
      <c r="A81" s="5">
        <v>1</v>
      </c>
      <c r="B81" s="5" t="s">
        <v>675</v>
      </c>
      <c r="C81" s="5" t="s">
        <v>650</v>
      </c>
      <c r="D81" s="5" t="s">
        <v>651</v>
      </c>
      <c r="E81" s="5" t="s">
        <v>652</v>
      </c>
      <c r="F81" s="97" t="s">
        <v>726</v>
      </c>
      <c r="G81" s="50">
        <v>450000</v>
      </c>
      <c r="H81" s="51"/>
      <c r="I81" s="7" t="s">
        <v>689</v>
      </c>
      <c r="J81" s="35"/>
      <c r="K81" s="129"/>
      <c r="L81">
        <f>G81/G80*100</f>
        <v>100</v>
      </c>
    </row>
    <row r="82" spans="1:11" ht="15">
      <c r="A82" s="30" t="s">
        <v>598</v>
      </c>
      <c r="B82" s="509" t="s">
        <v>1094</v>
      </c>
      <c r="C82" s="510"/>
      <c r="D82" s="30"/>
      <c r="E82" s="30"/>
      <c r="F82" s="63"/>
      <c r="G82" s="31">
        <f>SUM(G83:G89)</f>
        <v>197000</v>
      </c>
      <c r="H82" s="23"/>
      <c r="I82" s="23"/>
      <c r="J82" s="24">
        <f>COUNTIF(J83:J89,"x")</f>
        <v>2</v>
      </c>
      <c r="K82" s="129"/>
    </row>
    <row r="83" spans="1:13" ht="30" customHeight="1">
      <c r="A83" s="42">
        <v>1</v>
      </c>
      <c r="B83" s="111" t="s">
        <v>658</v>
      </c>
      <c r="C83" s="42" t="s">
        <v>112</v>
      </c>
      <c r="D83" s="42" t="s">
        <v>113</v>
      </c>
      <c r="E83" s="42" t="s">
        <v>114</v>
      </c>
      <c r="F83" s="111" t="s">
        <v>750</v>
      </c>
      <c r="G83" s="54">
        <v>57000</v>
      </c>
      <c r="H83" s="26"/>
      <c r="I83" s="26" t="s">
        <v>689</v>
      </c>
      <c r="J83" s="8" t="s">
        <v>689</v>
      </c>
      <c r="K83" s="129"/>
      <c r="L83" s="460" t="e">
        <f>G83+G84+G85+#REF!+#REF!+#REF!+#REF!</f>
        <v>#REF!</v>
      </c>
      <c r="M83" t="e">
        <f>L83/G82*100</f>
        <v>#REF!</v>
      </c>
    </row>
    <row r="84" spans="1:11" ht="15">
      <c r="A84" s="32">
        <v>2</v>
      </c>
      <c r="B84" s="71"/>
      <c r="C84" s="52" t="s">
        <v>115</v>
      </c>
      <c r="D84" s="52" t="s">
        <v>116</v>
      </c>
      <c r="E84" s="75" t="s">
        <v>117</v>
      </c>
      <c r="F84" s="96" t="s">
        <v>728</v>
      </c>
      <c r="G84" s="12">
        <v>35000</v>
      </c>
      <c r="H84" s="10"/>
      <c r="I84" s="34" t="s">
        <v>689</v>
      </c>
      <c r="J84" s="13" t="s">
        <v>689</v>
      </c>
      <c r="K84" s="129"/>
    </row>
    <row r="85" spans="1:11" ht="15">
      <c r="A85" s="32">
        <v>3</v>
      </c>
      <c r="B85" s="52" t="s">
        <v>657</v>
      </c>
      <c r="C85" s="52" t="s">
        <v>107</v>
      </c>
      <c r="D85" s="52" t="s">
        <v>108</v>
      </c>
      <c r="E85" s="75" t="s">
        <v>109</v>
      </c>
      <c r="F85" s="112" t="s">
        <v>729</v>
      </c>
      <c r="G85" s="14">
        <v>32000</v>
      </c>
      <c r="H85" s="15"/>
      <c r="I85" s="34" t="s">
        <v>689</v>
      </c>
      <c r="J85" s="13"/>
      <c r="K85" s="129"/>
    </row>
    <row r="86" spans="1:11" ht="15">
      <c r="A86" s="32">
        <v>6</v>
      </c>
      <c r="B86" s="52"/>
      <c r="C86" s="52" t="s">
        <v>137</v>
      </c>
      <c r="D86" s="52" t="s">
        <v>138</v>
      </c>
      <c r="E86" s="75"/>
      <c r="F86" s="96" t="s">
        <v>18</v>
      </c>
      <c r="G86" s="14">
        <v>30000</v>
      </c>
      <c r="H86" s="15"/>
      <c r="I86" s="34" t="s">
        <v>689</v>
      </c>
      <c r="J86" s="62"/>
      <c r="K86" s="129"/>
    </row>
    <row r="87" spans="1:11" ht="15">
      <c r="A87" s="32">
        <v>7</v>
      </c>
      <c r="B87" s="52" t="s">
        <v>143</v>
      </c>
      <c r="C87" s="52" t="s">
        <v>144</v>
      </c>
      <c r="D87" s="52" t="s">
        <v>145</v>
      </c>
      <c r="E87" s="75" t="s">
        <v>146</v>
      </c>
      <c r="F87" s="52" t="s">
        <v>842</v>
      </c>
      <c r="G87" s="12">
        <v>23000</v>
      </c>
      <c r="H87" s="10"/>
      <c r="I87" s="34" t="s">
        <v>689</v>
      </c>
      <c r="J87" s="13"/>
      <c r="K87" s="129"/>
    </row>
    <row r="88" spans="1:11" ht="15">
      <c r="A88" s="32">
        <v>22</v>
      </c>
      <c r="B88" s="52"/>
      <c r="C88" s="52" t="s">
        <v>149</v>
      </c>
      <c r="D88" s="52" t="s">
        <v>147</v>
      </c>
      <c r="E88" s="75"/>
      <c r="F88" s="52" t="s">
        <v>18</v>
      </c>
      <c r="G88" s="12">
        <v>10000</v>
      </c>
      <c r="H88" s="10"/>
      <c r="I88" s="10" t="s">
        <v>689</v>
      </c>
      <c r="J88" s="62"/>
      <c r="K88" s="129"/>
    </row>
    <row r="89" spans="1:11" ht="15">
      <c r="A89" s="32">
        <v>23</v>
      </c>
      <c r="B89" s="52"/>
      <c r="C89" s="52" t="s">
        <v>148</v>
      </c>
      <c r="D89" s="52" t="s">
        <v>147</v>
      </c>
      <c r="E89" s="75"/>
      <c r="F89" s="52" t="s">
        <v>18</v>
      </c>
      <c r="G89" s="12">
        <v>10000</v>
      </c>
      <c r="H89" s="10"/>
      <c r="I89" s="10" t="s">
        <v>689</v>
      </c>
      <c r="J89" s="62"/>
      <c r="K89" s="129"/>
    </row>
    <row r="90" spans="1:11" ht="15">
      <c r="A90" s="2" t="s">
        <v>626</v>
      </c>
      <c r="B90" s="509" t="s">
        <v>1095</v>
      </c>
      <c r="C90" s="510"/>
      <c r="D90" s="30"/>
      <c r="E90" s="30"/>
      <c r="F90" s="63"/>
      <c r="G90" s="31">
        <v>400000</v>
      </c>
      <c r="H90" s="23"/>
      <c r="I90" s="23"/>
      <c r="J90" s="24">
        <f>COUNTIF(J91,"x")</f>
        <v>0</v>
      </c>
      <c r="K90" s="129"/>
    </row>
    <row r="91" spans="1:12" ht="15">
      <c r="A91" s="52">
        <v>1</v>
      </c>
      <c r="B91" s="32" t="s">
        <v>676</v>
      </c>
      <c r="C91" s="32"/>
      <c r="D91" s="32" t="s">
        <v>655</v>
      </c>
      <c r="E91" s="42"/>
      <c r="F91" s="32" t="s">
        <v>58</v>
      </c>
      <c r="G91" s="507">
        <v>400000</v>
      </c>
      <c r="H91" s="508"/>
      <c r="I91" s="508" t="s">
        <v>689</v>
      </c>
      <c r="J91" s="35"/>
      <c r="K91" s="129"/>
      <c r="L91" s="295">
        <f>G91</f>
        <v>400000</v>
      </c>
    </row>
    <row r="92" spans="1:11" ht="15">
      <c r="A92" s="2" t="s">
        <v>653</v>
      </c>
      <c r="B92" s="509" t="s">
        <v>1096</v>
      </c>
      <c r="C92" s="510"/>
      <c r="D92" s="2"/>
      <c r="E92" s="2"/>
      <c r="F92" s="65"/>
      <c r="G92" s="31">
        <f>SUM(G93:G94)</f>
        <v>77000</v>
      </c>
      <c r="H92" s="23"/>
      <c r="I92" s="23"/>
      <c r="J92" s="24">
        <f>COUNTIF(J93:J94,"x")</f>
        <v>1</v>
      </c>
      <c r="K92" s="129"/>
    </row>
    <row r="93" spans="1:13" ht="45">
      <c r="A93" s="5">
        <v>1</v>
      </c>
      <c r="B93" s="5" t="s">
        <v>622</v>
      </c>
      <c r="C93" s="97" t="s">
        <v>623</v>
      </c>
      <c r="D93" s="5" t="s">
        <v>624</v>
      </c>
      <c r="E93" s="5" t="s">
        <v>625</v>
      </c>
      <c r="F93" s="5" t="s">
        <v>603</v>
      </c>
      <c r="G93" s="463">
        <v>70000</v>
      </c>
      <c r="H93" s="10"/>
      <c r="I93" s="10" t="s">
        <v>689</v>
      </c>
      <c r="J93" s="8"/>
      <c r="K93" s="129"/>
      <c r="L93" s="460">
        <f>SUM(G93:G94)</f>
        <v>77000</v>
      </c>
      <c r="M93">
        <f>L93/G92*100</f>
        <v>100</v>
      </c>
    </row>
    <row r="94" spans="1:11" ht="30">
      <c r="A94" s="5">
        <v>2</v>
      </c>
      <c r="B94" s="75" t="s">
        <v>612</v>
      </c>
      <c r="C94" s="75" t="s">
        <v>613</v>
      </c>
      <c r="D94" s="75" t="s">
        <v>663</v>
      </c>
      <c r="E94" s="75">
        <v>633876850</v>
      </c>
      <c r="F94" s="71" t="s">
        <v>1050</v>
      </c>
      <c r="G94" s="462">
        <v>7000</v>
      </c>
      <c r="H94" s="10"/>
      <c r="I94" s="10" t="s">
        <v>689</v>
      </c>
      <c r="J94" s="13" t="s">
        <v>689</v>
      </c>
      <c r="K94" s="129"/>
    </row>
    <row r="95" spans="1:11" ht="15">
      <c r="A95" s="2" t="s">
        <v>1085</v>
      </c>
      <c r="B95" s="509" t="s">
        <v>1086</v>
      </c>
      <c r="C95" s="525"/>
      <c r="D95" s="510"/>
      <c r="E95" s="2"/>
      <c r="F95" s="63"/>
      <c r="G95" s="3">
        <f>G96+G166+G195+G214+G245+G280+G284+G302+G306</f>
        <v>8253450</v>
      </c>
      <c r="H95" s="396"/>
      <c r="I95" s="396"/>
      <c r="J95" s="396"/>
      <c r="K95" s="131"/>
    </row>
    <row r="96" spans="1:11" ht="15">
      <c r="A96" s="2" t="s">
        <v>4</v>
      </c>
      <c r="B96" s="2" t="s">
        <v>358</v>
      </c>
      <c r="C96" s="2"/>
      <c r="D96" s="2"/>
      <c r="E96" s="2"/>
      <c r="F96" s="65"/>
      <c r="G96" s="3">
        <f>SUM(G97:G165)</f>
        <v>4732700</v>
      </c>
      <c r="H96" s="3"/>
      <c r="I96" s="3"/>
      <c r="J96" s="24">
        <f>COUNTIF(J97:M165,"x")</f>
        <v>0</v>
      </c>
      <c r="K96" s="131"/>
    </row>
    <row r="97" spans="1:11" s="145" customFormat="1" ht="15">
      <c r="A97" s="5">
        <v>7</v>
      </c>
      <c r="B97" s="139"/>
      <c r="C97" s="52" t="s">
        <v>379</v>
      </c>
      <c r="D97" s="52" t="s">
        <v>370</v>
      </c>
      <c r="E97" s="75" t="s">
        <v>380</v>
      </c>
      <c r="F97" s="140" t="s">
        <v>893</v>
      </c>
      <c r="G97" s="141">
        <v>200000</v>
      </c>
      <c r="H97" s="142"/>
      <c r="I97" s="7" t="s">
        <v>689</v>
      </c>
      <c r="J97" s="143"/>
      <c r="K97" s="144"/>
    </row>
    <row r="98" spans="1:11" ht="30">
      <c r="A98" s="5">
        <v>8</v>
      </c>
      <c r="B98" s="117"/>
      <c r="C98" s="75" t="s">
        <v>375</v>
      </c>
      <c r="D98" s="75" t="s">
        <v>370</v>
      </c>
      <c r="E98" s="75" t="s">
        <v>376</v>
      </c>
      <c r="F98" s="98" t="s">
        <v>733</v>
      </c>
      <c r="G98" s="9">
        <v>234200</v>
      </c>
      <c r="H98" s="10"/>
      <c r="I98" s="7" t="s">
        <v>689</v>
      </c>
      <c r="J98" s="13"/>
      <c r="K98" s="129"/>
    </row>
    <row r="99" spans="1:10" ht="15">
      <c r="A99" s="5">
        <v>3</v>
      </c>
      <c r="B99" s="115"/>
      <c r="C99" s="52" t="s">
        <v>392</v>
      </c>
      <c r="D99" s="52" t="s">
        <v>393</v>
      </c>
      <c r="E99" s="75" t="s">
        <v>394</v>
      </c>
      <c r="F99" s="52" t="s">
        <v>293</v>
      </c>
      <c r="G99" s="12">
        <v>500000</v>
      </c>
      <c r="H99" s="10"/>
      <c r="I99" s="7" t="s">
        <v>689</v>
      </c>
      <c r="J99" s="11"/>
    </row>
    <row r="100" spans="1:10" ht="30">
      <c r="A100" s="5">
        <v>4</v>
      </c>
      <c r="B100" s="115"/>
      <c r="C100" s="75" t="s">
        <v>677</v>
      </c>
      <c r="D100" s="98" t="s">
        <v>851</v>
      </c>
      <c r="E100" s="75" t="s">
        <v>365</v>
      </c>
      <c r="F100" s="75" t="s">
        <v>694</v>
      </c>
      <c r="G100" s="9">
        <v>375000</v>
      </c>
      <c r="H100" s="18"/>
      <c r="I100" s="7" t="s">
        <v>689</v>
      </c>
      <c r="J100" s="11"/>
    </row>
    <row r="101" spans="1:10" ht="15">
      <c r="A101" s="5">
        <v>5</v>
      </c>
      <c r="B101" s="55"/>
      <c r="C101" s="52" t="s">
        <v>381</v>
      </c>
      <c r="D101" s="52" t="s">
        <v>370</v>
      </c>
      <c r="E101" s="75" t="s">
        <v>382</v>
      </c>
      <c r="F101" s="52" t="s">
        <v>693</v>
      </c>
      <c r="G101" s="12">
        <v>330000</v>
      </c>
      <c r="H101" s="10"/>
      <c r="I101" s="7" t="s">
        <v>689</v>
      </c>
      <c r="J101" s="13"/>
    </row>
    <row r="102" spans="1:11" ht="15">
      <c r="A102" s="5">
        <v>14</v>
      </c>
      <c r="B102" s="55"/>
      <c r="C102" s="52" t="s">
        <v>424</v>
      </c>
      <c r="D102" s="52" t="s">
        <v>370</v>
      </c>
      <c r="E102" s="75" t="s">
        <v>425</v>
      </c>
      <c r="F102" s="55" t="s">
        <v>695</v>
      </c>
      <c r="G102" s="14">
        <v>180000</v>
      </c>
      <c r="H102" s="15"/>
      <c r="I102" s="7" t="s">
        <v>689</v>
      </c>
      <c r="J102" s="13"/>
      <c r="K102" s="129"/>
    </row>
    <row r="103" spans="1:11" ht="15">
      <c r="A103" s="5">
        <v>15</v>
      </c>
      <c r="B103" s="55"/>
      <c r="C103" s="52" t="s">
        <v>399</v>
      </c>
      <c r="D103" s="52" t="s">
        <v>370</v>
      </c>
      <c r="E103" s="45"/>
      <c r="F103" s="52" t="s">
        <v>696</v>
      </c>
      <c r="G103" s="12">
        <v>155000</v>
      </c>
      <c r="H103" s="10"/>
      <c r="I103" s="7" t="s">
        <v>689</v>
      </c>
      <c r="J103" s="13"/>
      <c r="K103" s="129"/>
    </row>
    <row r="104" spans="1:11" ht="15">
      <c r="A104" s="5">
        <v>16</v>
      </c>
      <c r="B104" s="55"/>
      <c r="C104" s="52" t="s">
        <v>383</v>
      </c>
      <c r="D104" s="52" t="s">
        <v>370</v>
      </c>
      <c r="E104" s="75" t="s">
        <v>384</v>
      </c>
      <c r="F104" s="52" t="s">
        <v>697</v>
      </c>
      <c r="G104" s="12">
        <v>135000</v>
      </c>
      <c r="H104" s="10"/>
      <c r="I104" s="7" t="s">
        <v>689</v>
      </c>
      <c r="J104" s="13"/>
      <c r="K104" s="129"/>
    </row>
    <row r="105" spans="1:11" ht="30">
      <c r="A105" s="5">
        <v>17</v>
      </c>
      <c r="B105" s="55"/>
      <c r="C105" s="75" t="s">
        <v>377</v>
      </c>
      <c r="D105" s="75" t="s">
        <v>417</v>
      </c>
      <c r="E105" s="75" t="s">
        <v>378</v>
      </c>
      <c r="F105" s="99" t="s">
        <v>803</v>
      </c>
      <c r="G105" s="16">
        <v>133000</v>
      </c>
      <c r="H105" s="17"/>
      <c r="I105" s="7" t="s">
        <v>689</v>
      </c>
      <c r="J105" s="11"/>
      <c r="K105" s="129"/>
    </row>
    <row r="106" spans="1:11" ht="15">
      <c r="A106" s="5">
        <v>18</v>
      </c>
      <c r="B106" s="55"/>
      <c r="C106" s="52" t="s">
        <v>421</v>
      </c>
      <c r="D106" s="52" t="s">
        <v>370</v>
      </c>
      <c r="E106" s="75" t="s">
        <v>386</v>
      </c>
      <c r="F106" s="55" t="s">
        <v>698</v>
      </c>
      <c r="G106" s="14">
        <v>130000</v>
      </c>
      <c r="H106" s="15"/>
      <c r="I106" s="7" t="s">
        <v>689</v>
      </c>
      <c r="J106" s="13"/>
      <c r="K106" s="129"/>
    </row>
    <row r="107" spans="1:11" ht="15">
      <c r="A107" s="5">
        <v>19</v>
      </c>
      <c r="B107" s="52"/>
      <c r="C107" s="52" t="s">
        <v>390</v>
      </c>
      <c r="D107" s="52" t="s">
        <v>370</v>
      </c>
      <c r="E107" s="75" t="s">
        <v>391</v>
      </c>
      <c r="F107" s="55" t="s">
        <v>699</v>
      </c>
      <c r="G107" s="12">
        <v>130000</v>
      </c>
      <c r="H107" s="10"/>
      <c r="I107" s="7" t="s">
        <v>689</v>
      </c>
      <c r="J107" s="13"/>
      <c r="K107" s="129"/>
    </row>
    <row r="108" spans="1:11" ht="30">
      <c r="A108" s="5">
        <v>20</v>
      </c>
      <c r="B108" s="52"/>
      <c r="C108" s="75" t="s">
        <v>372</v>
      </c>
      <c r="D108" s="75" t="s">
        <v>370</v>
      </c>
      <c r="E108" s="75" t="s">
        <v>373</v>
      </c>
      <c r="F108" s="99" t="s">
        <v>804</v>
      </c>
      <c r="G108" s="9">
        <v>125500</v>
      </c>
      <c r="H108" s="18"/>
      <c r="I108" s="7" t="s">
        <v>689</v>
      </c>
      <c r="J108" s="11"/>
      <c r="K108" s="129"/>
    </row>
    <row r="109" spans="1:11" ht="15">
      <c r="A109" s="5">
        <v>21</v>
      </c>
      <c r="B109" s="52"/>
      <c r="C109" s="52" t="s">
        <v>401</v>
      </c>
      <c r="D109" s="52" t="s">
        <v>402</v>
      </c>
      <c r="E109" s="75" t="s">
        <v>403</v>
      </c>
      <c r="F109" s="52" t="s">
        <v>685</v>
      </c>
      <c r="G109" s="14">
        <v>125000</v>
      </c>
      <c r="H109" s="15"/>
      <c r="I109" s="7" t="s">
        <v>689</v>
      </c>
      <c r="J109" s="13"/>
      <c r="K109" s="129"/>
    </row>
    <row r="110" spans="1:11" ht="15">
      <c r="A110" s="5">
        <v>22</v>
      </c>
      <c r="B110" s="52"/>
      <c r="C110" s="52" t="s">
        <v>395</v>
      </c>
      <c r="D110" s="52" t="s">
        <v>370</v>
      </c>
      <c r="E110" s="75" t="s">
        <v>396</v>
      </c>
      <c r="F110" s="55" t="s">
        <v>700</v>
      </c>
      <c r="G110" s="14">
        <v>120000</v>
      </c>
      <c r="H110" s="15"/>
      <c r="I110" s="7" t="s">
        <v>689</v>
      </c>
      <c r="J110" s="13"/>
      <c r="K110" s="129"/>
    </row>
    <row r="111" spans="1:11" ht="15">
      <c r="A111" s="5">
        <v>23</v>
      </c>
      <c r="B111" s="52"/>
      <c r="C111" s="52" t="s">
        <v>385</v>
      </c>
      <c r="D111" s="52" t="s">
        <v>370</v>
      </c>
      <c r="E111" s="75" t="s">
        <v>386</v>
      </c>
      <c r="F111" s="55" t="s">
        <v>701</v>
      </c>
      <c r="G111" s="14">
        <v>120000</v>
      </c>
      <c r="H111" s="15"/>
      <c r="I111" s="7" t="s">
        <v>689</v>
      </c>
      <c r="J111" s="13"/>
      <c r="K111" s="129"/>
    </row>
    <row r="112" spans="1:11" ht="30">
      <c r="A112" s="5">
        <v>24</v>
      </c>
      <c r="B112" s="52"/>
      <c r="C112" s="75" t="s">
        <v>432</v>
      </c>
      <c r="D112" s="75" t="s">
        <v>370</v>
      </c>
      <c r="E112" s="75" t="s">
        <v>433</v>
      </c>
      <c r="F112" s="101" t="s">
        <v>739</v>
      </c>
      <c r="G112" s="16">
        <v>101000</v>
      </c>
      <c r="H112" s="17"/>
      <c r="I112" s="7" t="s">
        <v>689</v>
      </c>
      <c r="J112" s="11"/>
      <c r="K112" s="129"/>
    </row>
    <row r="113" spans="1:11" ht="30">
      <c r="A113" s="5">
        <v>26</v>
      </c>
      <c r="B113" s="52"/>
      <c r="C113" s="75" t="s">
        <v>397</v>
      </c>
      <c r="D113" s="98" t="s">
        <v>850</v>
      </c>
      <c r="E113" s="75" t="s">
        <v>398</v>
      </c>
      <c r="F113" s="99" t="s">
        <v>805</v>
      </c>
      <c r="G113" s="16">
        <v>91000</v>
      </c>
      <c r="H113" s="17"/>
      <c r="I113" s="7" t="s">
        <v>689</v>
      </c>
      <c r="J113" s="11"/>
      <c r="K113" s="129"/>
    </row>
    <row r="114" spans="1:11" ht="15">
      <c r="A114" s="5">
        <v>27</v>
      </c>
      <c r="B114" s="52"/>
      <c r="C114" s="52" t="s">
        <v>426</v>
      </c>
      <c r="D114" s="52" t="s">
        <v>370</v>
      </c>
      <c r="E114" s="75" t="s">
        <v>427</v>
      </c>
      <c r="F114" s="55" t="s">
        <v>702</v>
      </c>
      <c r="G114" s="14">
        <v>80000</v>
      </c>
      <c r="H114" s="15"/>
      <c r="I114" s="7" t="s">
        <v>689</v>
      </c>
      <c r="J114" s="13"/>
      <c r="K114" s="129"/>
    </row>
    <row r="115" spans="1:11" ht="15">
      <c r="A115" s="5">
        <v>28</v>
      </c>
      <c r="B115" s="52"/>
      <c r="C115" s="52" t="s">
        <v>428</v>
      </c>
      <c r="D115" s="52" t="s">
        <v>370</v>
      </c>
      <c r="E115" s="75" t="s">
        <v>429</v>
      </c>
      <c r="F115" s="55" t="s">
        <v>703</v>
      </c>
      <c r="G115" s="14">
        <v>75000</v>
      </c>
      <c r="H115" s="15"/>
      <c r="I115" s="7" t="s">
        <v>689</v>
      </c>
      <c r="J115" s="13"/>
      <c r="K115" s="129"/>
    </row>
    <row r="116" spans="1:11" ht="15">
      <c r="A116" s="5">
        <v>29</v>
      </c>
      <c r="B116" s="52"/>
      <c r="C116" s="52" t="s">
        <v>422</v>
      </c>
      <c r="D116" s="52" t="s">
        <v>370</v>
      </c>
      <c r="E116" s="75" t="s">
        <v>423</v>
      </c>
      <c r="F116" s="55" t="s">
        <v>704</v>
      </c>
      <c r="G116" s="14">
        <v>75000</v>
      </c>
      <c r="H116" s="15"/>
      <c r="I116" s="7" t="s">
        <v>689</v>
      </c>
      <c r="J116" s="13"/>
      <c r="K116" s="129"/>
    </row>
    <row r="117" spans="1:11" ht="45">
      <c r="A117" s="5">
        <v>30</v>
      </c>
      <c r="B117" s="75"/>
      <c r="C117" s="75" t="s">
        <v>493</v>
      </c>
      <c r="D117" s="75" t="s">
        <v>494</v>
      </c>
      <c r="E117" s="77"/>
      <c r="F117" s="98" t="s">
        <v>734</v>
      </c>
      <c r="G117" s="9">
        <v>75000</v>
      </c>
      <c r="H117" s="18"/>
      <c r="I117" s="7" t="s">
        <v>689</v>
      </c>
      <c r="J117" s="11"/>
      <c r="K117" s="129"/>
    </row>
    <row r="118" spans="1:11" ht="15">
      <c r="A118" s="5">
        <v>31</v>
      </c>
      <c r="B118" s="52"/>
      <c r="C118" s="52" t="s">
        <v>359</v>
      </c>
      <c r="D118" s="52" t="s">
        <v>360</v>
      </c>
      <c r="E118" s="75" t="s">
        <v>361</v>
      </c>
      <c r="F118" s="55" t="s">
        <v>757</v>
      </c>
      <c r="G118" s="14">
        <v>70000</v>
      </c>
      <c r="H118" s="15"/>
      <c r="I118" s="7" t="s">
        <v>689</v>
      </c>
      <c r="J118" s="13"/>
      <c r="K118" s="129"/>
    </row>
    <row r="119" spans="1:11" ht="15">
      <c r="A119" s="5">
        <v>32</v>
      </c>
      <c r="B119" s="52"/>
      <c r="C119" s="52" t="s">
        <v>366</v>
      </c>
      <c r="D119" s="52" t="s">
        <v>367</v>
      </c>
      <c r="E119" s="75" t="s">
        <v>368</v>
      </c>
      <c r="F119" s="55" t="s">
        <v>705</v>
      </c>
      <c r="G119" s="12">
        <v>65000</v>
      </c>
      <c r="H119" s="10"/>
      <c r="I119" s="7" t="s">
        <v>689</v>
      </c>
      <c r="J119" s="13"/>
      <c r="K119" s="129"/>
    </row>
    <row r="120" spans="1:11" ht="30">
      <c r="A120" s="5">
        <v>33</v>
      </c>
      <c r="B120" s="52"/>
      <c r="C120" s="90" t="s">
        <v>418</v>
      </c>
      <c r="D120" s="90" t="s">
        <v>370</v>
      </c>
      <c r="E120" s="75"/>
      <c r="F120" s="99" t="s">
        <v>806</v>
      </c>
      <c r="G120" s="16">
        <v>61000</v>
      </c>
      <c r="H120" s="17"/>
      <c r="I120" s="7" t="s">
        <v>689</v>
      </c>
      <c r="J120" s="11"/>
      <c r="K120" s="129"/>
    </row>
    <row r="121" spans="1:11" ht="15">
      <c r="A121" s="5">
        <v>34</v>
      </c>
      <c r="B121" s="52"/>
      <c r="C121" s="52" t="s">
        <v>369</v>
      </c>
      <c r="D121" s="52" t="s">
        <v>370</v>
      </c>
      <c r="E121" s="75" t="s">
        <v>371</v>
      </c>
      <c r="F121" s="55" t="s">
        <v>706</v>
      </c>
      <c r="G121" s="12">
        <v>50000</v>
      </c>
      <c r="H121" s="10"/>
      <c r="I121" s="7" t="s">
        <v>689</v>
      </c>
      <c r="J121" s="13"/>
      <c r="K121" s="129"/>
    </row>
    <row r="122" spans="1:11" ht="15">
      <c r="A122" s="5">
        <v>35</v>
      </c>
      <c r="B122" s="52"/>
      <c r="C122" s="52" t="s">
        <v>430</v>
      </c>
      <c r="D122" s="52" t="s">
        <v>370</v>
      </c>
      <c r="E122" s="75"/>
      <c r="F122" s="55" t="s">
        <v>707</v>
      </c>
      <c r="G122" s="14">
        <v>45000</v>
      </c>
      <c r="H122" s="15"/>
      <c r="I122" s="7" t="s">
        <v>689</v>
      </c>
      <c r="J122" s="13"/>
      <c r="K122" s="129"/>
    </row>
    <row r="123" spans="1:11" ht="15">
      <c r="A123" s="5">
        <v>36</v>
      </c>
      <c r="B123" s="52"/>
      <c r="C123" s="52" t="s">
        <v>483</v>
      </c>
      <c r="D123" s="52" t="s">
        <v>484</v>
      </c>
      <c r="E123" s="75"/>
      <c r="F123" s="52" t="s">
        <v>293</v>
      </c>
      <c r="G123" s="12">
        <v>35000</v>
      </c>
      <c r="H123" s="10"/>
      <c r="I123" s="7" t="s">
        <v>689</v>
      </c>
      <c r="J123" s="13"/>
      <c r="K123" s="129"/>
    </row>
    <row r="124" spans="1:11" ht="15">
      <c r="A124" s="5">
        <v>37</v>
      </c>
      <c r="B124" s="52"/>
      <c r="C124" s="52" t="s">
        <v>436</v>
      </c>
      <c r="D124" s="52" t="s">
        <v>435</v>
      </c>
      <c r="E124" s="75"/>
      <c r="F124" s="55" t="s">
        <v>708</v>
      </c>
      <c r="G124" s="12">
        <v>40000</v>
      </c>
      <c r="H124" s="10"/>
      <c r="I124" s="7" t="s">
        <v>689</v>
      </c>
      <c r="J124" s="13"/>
      <c r="K124" s="129"/>
    </row>
    <row r="125" spans="1:11" ht="15">
      <c r="A125" s="5">
        <v>38</v>
      </c>
      <c r="B125" s="52"/>
      <c r="C125" s="52" t="s">
        <v>446</v>
      </c>
      <c r="D125" s="52" t="s">
        <v>435</v>
      </c>
      <c r="E125" s="75"/>
      <c r="F125" s="55" t="s">
        <v>708</v>
      </c>
      <c r="G125" s="12">
        <v>40000</v>
      </c>
      <c r="H125" s="10"/>
      <c r="I125" s="7" t="s">
        <v>689</v>
      </c>
      <c r="J125" s="13"/>
      <c r="K125" s="129"/>
    </row>
    <row r="126" spans="1:11" ht="15">
      <c r="A126" s="5">
        <v>39</v>
      </c>
      <c r="B126" s="52"/>
      <c r="C126" s="52" t="s">
        <v>477</v>
      </c>
      <c r="D126" s="52" t="s">
        <v>453</v>
      </c>
      <c r="E126" s="75"/>
      <c r="F126" s="55" t="s">
        <v>709</v>
      </c>
      <c r="G126" s="14">
        <v>40000</v>
      </c>
      <c r="H126" s="15"/>
      <c r="I126" s="7" t="s">
        <v>689</v>
      </c>
      <c r="J126" s="13"/>
      <c r="K126" s="129"/>
    </row>
    <row r="127" spans="1:11" ht="15">
      <c r="A127" s="5">
        <v>40</v>
      </c>
      <c r="B127" s="52"/>
      <c r="C127" s="52" t="s">
        <v>491</v>
      </c>
      <c r="D127" s="52" t="s">
        <v>492</v>
      </c>
      <c r="E127" s="45"/>
      <c r="F127" s="55" t="s">
        <v>710</v>
      </c>
      <c r="G127" s="14">
        <v>40000</v>
      </c>
      <c r="H127" s="15"/>
      <c r="I127" s="7" t="s">
        <v>689</v>
      </c>
      <c r="J127" s="13"/>
      <c r="K127" s="129"/>
    </row>
    <row r="128" spans="1:11" ht="15">
      <c r="A128" s="5">
        <v>41</v>
      </c>
      <c r="B128" s="52"/>
      <c r="C128" s="52" t="s">
        <v>471</v>
      </c>
      <c r="D128" s="52" t="s">
        <v>472</v>
      </c>
      <c r="E128" s="75"/>
      <c r="F128" s="55" t="s">
        <v>708</v>
      </c>
      <c r="G128" s="14">
        <v>40000</v>
      </c>
      <c r="H128" s="15"/>
      <c r="I128" s="7" t="s">
        <v>689</v>
      </c>
      <c r="J128" s="13"/>
      <c r="K128" s="129"/>
    </row>
    <row r="129" spans="1:11" ht="15">
      <c r="A129" s="5">
        <v>42</v>
      </c>
      <c r="B129" s="52"/>
      <c r="C129" s="52" t="s">
        <v>419</v>
      </c>
      <c r="D129" s="52" t="s">
        <v>370</v>
      </c>
      <c r="E129" s="75" t="s">
        <v>420</v>
      </c>
      <c r="F129" s="52" t="s">
        <v>364</v>
      </c>
      <c r="G129" s="12">
        <v>34000</v>
      </c>
      <c r="H129" s="10"/>
      <c r="I129" s="7" t="s">
        <v>689</v>
      </c>
      <c r="J129" s="13"/>
      <c r="K129" s="129"/>
    </row>
    <row r="130" spans="1:11" ht="15">
      <c r="A130" s="5">
        <v>43</v>
      </c>
      <c r="B130" s="52"/>
      <c r="C130" s="52" t="s">
        <v>485</v>
      </c>
      <c r="D130" s="52" t="s">
        <v>486</v>
      </c>
      <c r="E130" s="75"/>
      <c r="F130" s="55" t="s">
        <v>711</v>
      </c>
      <c r="G130" s="14">
        <v>32000</v>
      </c>
      <c r="H130" s="15"/>
      <c r="I130" s="7" t="s">
        <v>689</v>
      </c>
      <c r="J130" s="13"/>
      <c r="K130" s="129"/>
    </row>
    <row r="131" spans="1:11" ht="15">
      <c r="A131" s="5">
        <v>44</v>
      </c>
      <c r="B131" s="52"/>
      <c r="C131" s="52" t="s">
        <v>478</v>
      </c>
      <c r="D131" s="52" t="s">
        <v>466</v>
      </c>
      <c r="E131" s="75"/>
      <c r="F131" s="52" t="s">
        <v>364</v>
      </c>
      <c r="G131" s="12">
        <v>30000</v>
      </c>
      <c r="H131" s="10"/>
      <c r="I131" s="7" t="s">
        <v>689</v>
      </c>
      <c r="J131" s="13"/>
      <c r="K131" s="129"/>
    </row>
    <row r="132" spans="1:11" ht="15">
      <c r="A132" s="5">
        <v>45</v>
      </c>
      <c r="B132" s="52"/>
      <c r="C132" s="52" t="s">
        <v>476</v>
      </c>
      <c r="D132" s="52" t="s">
        <v>435</v>
      </c>
      <c r="E132" s="75"/>
      <c r="F132" s="55" t="s">
        <v>712</v>
      </c>
      <c r="G132" s="14">
        <v>30000</v>
      </c>
      <c r="H132" s="15"/>
      <c r="I132" s="7" t="s">
        <v>689</v>
      </c>
      <c r="J132" s="13"/>
      <c r="K132" s="129"/>
    </row>
    <row r="133" spans="1:11" ht="15">
      <c r="A133" s="5">
        <v>46</v>
      </c>
      <c r="B133" s="52"/>
      <c r="C133" s="52" t="s">
        <v>460</v>
      </c>
      <c r="D133" s="52" t="s">
        <v>461</v>
      </c>
      <c r="E133" s="75"/>
      <c r="F133" s="55" t="s">
        <v>713</v>
      </c>
      <c r="G133" s="12">
        <v>29000</v>
      </c>
      <c r="H133" s="10"/>
      <c r="I133" s="7" t="s">
        <v>689</v>
      </c>
      <c r="J133" s="13"/>
      <c r="K133" s="129"/>
    </row>
    <row r="134" spans="1:11" ht="30">
      <c r="A134" s="5">
        <v>47</v>
      </c>
      <c r="B134" s="75"/>
      <c r="C134" s="75" t="s">
        <v>470</v>
      </c>
      <c r="D134" s="98" t="s">
        <v>849</v>
      </c>
      <c r="E134" s="75"/>
      <c r="F134" s="75" t="s">
        <v>293</v>
      </c>
      <c r="G134" s="9">
        <v>25000</v>
      </c>
      <c r="H134" s="18"/>
      <c r="I134" s="7" t="s">
        <v>689</v>
      </c>
      <c r="J134" s="11"/>
      <c r="K134" s="129"/>
    </row>
    <row r="135" spans="1:11" ht="15">
      <c r="A135" s="5">
        <v>48</v>
      </c>
      <c r="B135" s="52"/>
      <c r="C135" s="52" t="s">
        <v>440</v>
      </c>
      <c r="D135" s="52" t="s">
        <v>441</v>
      </c>
      <c r="E135" s="75"/>
      <c r="F135" s="52" t="s">
        <v>293</v>
      </c>
      <c r="G135" s="12">
        <v>25000</v>
      </c>
      <c r="H135" s="10"/>
      <c r="I135" s="7" t="s">
        <v>689</v>
      </c>
      <c r="J135" s="13"/>
      <c r="K135" s="129"/>
    </row>
    <row r="136" spans="1:11" ht="15">
      <c r="A136" s="5">
        <v>49</v>
      </c>
      <c r="B136" s="52"/>
      <c r="C136" s="52" t="s">
        <v>438</v>
      </c>
      <c r="D136" s="52" t="s">
        <v>435</v>
      </c>
      <c r="E136" s="75"/>
      <c r="F136" s="52" t="s">
        <v>293</v>
      </c>
      <c r="G136" s="12">
        <v>25000</v>
      </c>
      <c r="H136" s="10"/>
      <c r="I136" s="7" t="s">
        <v>689</v>
      </c>
      <c r="J136" s="13"/>
      <c r="K136" s="129"/>
    </row>
    <row r="137" spans="1:11" ht="15">
      <c r="A137" s="5">
        <v>50</v>
      </c>
      <c r="B137" s="52"/>
      <c r="C137" s="52" t="s">
        <v>444</v>
      </c>
      <c r="D137" s="52" t="s">
        <v>435</v>
      </c>
      <c r="E137" s="75"/>
      <c r="F137" s="52" t="s">
        <v>293</v>
      </c>
      <c r="G137" s="12">
        <v>25000</v>
      </c>
      <c r="H137" s="10"/>
      <c r="I137" s="7" t="s">
        <v>689</v>
      </c>
      <c r="J137" s="13"/>
      <c r="K137" s="129"/>
    </row>
    <row r="138" spans="1:11" ht="15">
      <c r="A138" s="5">
        <v>52</v>
      </c>
      <c r="B138" s="52"/>
      <c r="C138" s="52" t="s">
        <v>481</v>
      </c>
      <c r="D138" s="52" t="s">
        <v>482</v>
      </c>
      <c r="E138" s="75"/>
      <c r="F138" s="52" t="s">
        <v>293</v>
      </c>
      <c r="G138" s="12">
        <v>25000</v>
      </c>
      <c r="H138" s="10"/>
      <c r="I138" s="7" t="s">
        <v>689</v>
      </c>
      <c r="J138" s="13"/>
      <c r="K138" s="129"/>
    </row>
    <row r="139" spans="1:11" ht="15">
      <c r="A139" s="5">
        <v>53</v>
      </c>
      <c r="B139" s="52"/>
      <c r="C139" s="52" t="s">
        <v>495</v>
      </c>
      <c r="D139" s="52" t="s">
        <v>496</v>
      </c>
      <c r="E139" s="77"/>
      <c r="F139" s="52" t="s">
        <v>293</v>
      </c>
      <c r="G139" s="12">
        <v>25000</v>
      </c>
      <c r="H139" s="10"/>
      <c r="I139" s="7" t="s">
        <v>689</v>
      </c>
      <c r="J139" s="13"/>
      <c r="K139" s="129"/>
    </row>
    <row r="140" spans="1:11" ht="15">
      <c r="A140" s="5">
        <v>56</v>
      </c>
      <c r="B140" s="52"/>
      <c r="C140" s="55" t="s">
        <v>260</v>
      </c>
      <c r="D140" s="55" t="s">
        <v>682</v>
      </c>
      <c r="E140" s="45" t="s">
        <v>261</v>
      </c>
      <c r="F140" s="52" t="s">
        <v>293</v>
      </c>
      <c r="G140" s="12">
        <v>25000</v>
      </c>
      <c r="H140" s="10"/>
      <c r="I140" s="7" t="s">
        <v>689</v>
      </c>
      <c r="J140" s="13"/>
      <c r="K140" s="129"/>
    </row>
    <row r="141" spans="1:11" ht="15">
      <c r="A141" s="5">
        <v>57</v>
      </c>
      <c r="B141" s="52"/>
      <c r="C141" s="52" t="s">
        <v>475</v>
      </c>
      <c r="D141" s="52" t="s">
        <v>466</v>
      </c>
      <c r="E141" s="75"/>
      <c r="F141" s="55" t="s">
        <v>715</v>
      </c>
      <c r="G141" s="12">
        <v>25000</v>
      </c>
      <c r="H141" s="10"/>
      <c r="I141" s="7" t="s">
        <v>689</v>
      </c>
      <c r="J141" s="13"/>
      <c r="K141" s="129"/>
    </row>
    <row r="142" spans="1:11" ht="15">
      <c r="A142" s="5">
        <v>59</v>
      </c>
      <c r="B142" s="52"/>
      <c r="C142" s="52" t="s">
        <v>449</v>
      </c>
      <c r="D142" s="52" t="s">
        <v>435</v>
      </c>
      <c r="E142" s="75"/>
      <c r="F142" s="52" t="s">
        <v>293</v>
      </c>
      <c r="G142" s="12">
        <v>22000</v>
      </c>
      <c r="H142" s="10"/>
      <c r="I142" s="7" t="s">
        <v>689</v>
      </c>
      <c r="J142" s="13"/>
      <c r="K142" s="129"/>
    </row>
    <row r="143" spans="1:11" ht="15">
      <c r="A143" s="5">
        <v>60</v>
      </c>
      <c r="B143" s="52"/>
      <c r="C143" s="52" t="s">
        <v>458</v>
      </c>
      <c r="D143" s="52" t="s">
        <v>459</v>
      </c>
      <c r="E143" s="45"/>
      <c r="F143" s="55" t="s">
        <v>716</v>
      </c>
      <c r="G143" s="12">
        <v>22000</v>
      </c>
      <c r="H143" s="10"/>
      <c r="I143" s="7" t="s">
        <v>689</v>
      </c>
      <c r="J143" s="13"/>
      <c r="K143" s="129"/>
    </row>
    <row r="144" spans="1:11" ht="15">
      <c r="A144" s="5">
        <v>61</v>
      </c>
      <c r="B144" s="52"/>
      <c r="C144" s="52" t="s">
        <v>487</v>
      </c>
      <c r="D144" s="52" t="s">
        <v>488</v>
      </c>
      <c r="E144" s="75"/>
      <c r="F144" s="52" t="s">
        <v>364</v>
      </c>
      <c r="G144" s="12">
        <v>21000</v>
      </c>
      <c r="H144" s="10"/>
      <c r="I144" s="7" t="s">
        <v>689</v>
      </c>
      <c r="J144" s="13"/>
      <c r="K144" s="129"/>
    </row>
    <row r="145" spans="1:11" ht="15">
      <c r="A145" s="5">
        <v>62</v>
      </c>
      <c r="B145" s="52"/>
      <c r="C145" s="52" t="s">
        <v>468</v>
      </c>
      <c r="D145" s="52" t="s">
        <v>469</v>
      </c>
      <c r="E145" s="75"/>
      <c r="F145" s="52" t="s">
        <v>293</v>
      </c>
      <c r="G145" s="12">
        <v>20000</v>
      </c>
      <c r="H145" s="10"/>
      <c r="I145" s="7" t="s">
        <v>689</v>
      </c>
      <c r="J145" s="13"/>
      <c r="K145" s="129"/>
    </row>
    <row r="146" spans="1:11" ht="15">
      <c r="A146" s="5">
        <v>64</v>
      </c>
      <c r="B146" s="52"/>
      <c r="C146" s="52" t="s">
        <v>479</v>
      </c>
      <c r="D146" s="52" t="s">
        <v>435</v>
      </c>
      <c r="E146" s="75"/>
      <c r="F146" s="52" t="s">
        <v>293</v>
      </c>
      <c r="G146" s="12">
        <v>20000</v>
      </c>
      <c r="H146" s="10"/>
      <c r="I146" s="7" t="s">
        <v>689</v>
      </c>
      <c r="J146" s="13"/>
      <c r="K146" s="129"/>
    </row>
    <row r="147" spans="1:11" ht="15">
      <c r="A147" s="5">
        <v>65</v>
      </c>
      <c r="B147" s="52"/>
      <c r="C147" s="52" t="s">
        <v>489</v>
      </c>
      <c r="D147" s="52" t="s">
        <v>490</v>
      </c>
      <c r="E147" s="75"/>
      <c r="F147" s="52" t="s">
        <v>293</v>
      </c>
      <c r="G147" s="12">
        <v>20000</v>
      </c>
      <c r="H147" s="10"/>
      <c r="I147" s="7" t="s">
        <v>689</v>
      </c>
      <c r="J147" s="13"/>
      <c r="K147" s="129"/>
    </row>
    <row r="148" spans="1:11" ht="30">
      <c r="A148" s="5">
        <v>66</v>
      </c>
      <c r="B148" s="75"/>
      <c r="C148" s="75" t="s">
        <v>400</v>
      </c>
      <c r="D148" s="98" t="s">
        <v>847</v>
      </c>
      <c r="E148" s="75"/>
      <c r="F148" s="75" t="s">
        <v>364</v>
      </c>
      <c r="G148" s="9">
        <v>20000</v>
      </c>
      <c r="H148" s="18"/>
      <c r="I148" s="7" t="s">
        <v>689</v>
      </c>
      <c r="J148" s="11"/>
      <c r="K148" s="129"/>
    </row>
    <row r="149" spans="1:11" ht="30">
      <c r="A149" s="5">
        <v>67</v>
      </c>
      <c r="B149" s="75"/>
      <c r="C149" s="45" t="s">
        <v>683</v>
      </c>
      <c r="D149" s="99" t="s">
        <v>848</v>
      </c>
      <c r="E149" s="45" t="s">
        <v>684</v>
      </c>
      <c r="F149" s="75" t="s">
        <v>293</v>
      </c>
      <c r="G149" s="9">
        <v>20000</v>
      </c>
      <c r="H149" s="18"/>
      <c r="I149" s="7" t="s">
        <v>689</v>
      </c>
      <c r="J149" s="11"/>
      <c r="K149" s="129"/>
    </row>
    <row r="150" spans="1:11" ht="15">
      <c r="A150" s="5">
        <v>69</v>
      </c>
      <c r="B150" s="52"/>
      <c r="C150" s="52" t="s">
        <v>404</v>
      </c>
      <c r="D150" s="52" t="s">
        <v>405</v>
      </c>
      <c r="E150" s="75" t="s">
        <v>406</v>
      </c>
      <c r="F150" s="55" t="s">
        <v>717</v>
      </c>
      <c r="G150" s="12">
        <v>20000</v>
      </c>
      <c r="H150" s="10"/>
      <c r="I150" s="7" t="s">
        <v>689</v>
      </c>
      <c r="J150" s="13"/>
      <c r="K150" s="129"/>
    </row>
    <row r="151" spans="1:11" ht="15">
      <c r="A151" s="5">
        <v>70</v>
      </c>
      <c r="B151" s="52"/>
      <c r="C151" s="52" t="s">
        <v>467</v>
      </c>
      <c r="D151" s="52" t="s">
        <v>455</v>
      </c>
      <c r="E151" s="75"/>
      <c r="F151" s="52" t="s">
        <v>293</v>
      </c>
      <c r="G151" s="12">
        <v>16000</v>
      </c>
      <c r="H151" s="10"/>
      <c r="I151" s="7" t="s">
        <v>689</v>
      </c>
      <c r="J151" s="13"/>
      <c r="K151" s="129"/>
    </row>
    <row r="152" spans="1:11" ht="15">
      <c r="A152" s="5">
        <v>71</v>
      </c>
      <c r="B152" s="52"/>
      <c r="C152" s="52" t="s">
        <v>448</v>
      </c>
      <c r="D152" s="52" t="s">
        <v>435</v>
      </c>
      <c r="E152" s="75"/>
      <c r="F152" s="52" t="s">
        <v>364</v>
      </c>
      <c r="G152" s="12">
        <v>16000</v>
      </c>
      <c r="H152" s="10"/>
      <c r="I152" s="7" t="s">
        <v>689</v>
      </c>
      <c r="J152" s="13"/>
      <c r="K152" s="129"/>
    </row>
    <row r="153" spans="1:11" ht="15">
      <c r="A153" s="5">
        <v>72</v>
      </c>
      <c r="B153" s="52"/>
      <c r="C153" s="52" t="s">
        <v>473</v>
      </c>
      <c r="D153" s="52" t="s">
        <v>474</v>
      </c>
      <c r="E153" s="75"/>
      <c r="F153" s="52" t="s">
        <v>293</v>
      </c>
      <c r="G153" s="12">
        <v>15000</v>
      </c>
      <c r="H153" s="10"/>
      <c r="I153" s="7" t="s">
        <v>689</v>
      </c>
      <c r="J153" s="13"/>
      <c r="K153" s="129"/>
    </row>
    <row r="154" spans="1:11" ht="15">
      <c r="A154" s="5">
        <v>73</v>
      </c>
      <c r="B154" s="52"/>
      <c r="C154" s="52" t="s">
        <v>456</v>
      </c>
      <c r="D154" s="52" t="s">
        <v>457</v>
      </c>
      <c r="E154" s="75"/>
      <c r="F154" s="52" t="s">
        <v>293</v>
      </c>
      <c r="G154" s="12">
        <v>15000</v>
      </c>
      <c r="H154" s="10"/>
      <c r="I154" s="7" t="s">
        <v>689</v>
      </c>
      <c r="J154" s="13"/>
      <c r="K154" s="129"/>
    </row>
    <row r="155" spans="1:11" ht="15">
      <c r="A155" s="5">
        <v>74</v>
      </c>
      <c r="B155" s="52"/>
      <c r="C155" s="52" t="s">
        <v>374</v>
      </c>
      <c r="D155" s="52" t="s">
        <v>462</v>
      </c>
      <c r="E155" s="75"/>
      <c r="F155" s="52" t="s">
        <v>293</v>
      </c>
      <c r="G155" s="12">
        <v>15000</v>
      </c>
      <c r="H155" s="10"/>
      <c r="I155" s="7" t="s">
        <v>689</v>
      </c>
      <c r="J155" s="13"/>
      <c r="K155" s="129"/>
    </row>
    <row r="156" spans="1:11" ht="15">
      <c r="A156" s="5">
        <v>75</v>
      </c>
      <c r="B156" s="52"/>
      <c r="C156" s="52" t="s">
        <v>434</v>
      </c>
      <c r="D156" s="52" t="s">
        <v>435</v>
      </c>
      <c r="E156" s="75"/>
      <c r="F156" s="52" t="s">
        <v>293</v>
      </c>
      <c r="G156" s="12">
        <v>15000</v>
      </c>
      <c r="H156" s="10"/>
      <c r="I156" s="7" t="s">
        <v>689</v>
      </c>
      <c r="J156" s="13"/>
      <c r="K156" s="129"/>
    </row>
    <row r="157" spans="1:11" ht="15">
      <c r="A157" s="5">
        <v>77</v>
      </c>
      <c r="B157" s="52"/>
      <c r="C157" s="52" t="s">
        <v>447</v>
      </c>
      <c r="D157" s="52" t="s">
        <v>435</v>
      </c>
      <c r="E157" s="75"/>
      <c r="F157" s="52" t="s">
        <v>293</v>
      </c>
      <c r="G157" s="12">
        <v>15000</v>
      </c>
      <c r="H157" s="10"/>
      <c r="I157" s="7" t="s">
        <v>689</v>
      </c>
      <c r="J157" s="13"/>
      <c r="K157" s="129"/>
    </row>
    <row r="158" spans="1:11" ht="15">
      <c r="A158" s="5">
        <v>78</v>
      </c>
      <c r="B158" s="52"/>
      <c r="C158" s="52" t="s">
        <v>437</v>
      </c>
      <c r="D158" s="52" t="s">
        <v>435</v>
      </c>
      <c r="E158" s="75"/>
      <c r="F158" s="52" t="s">
        <v>293</v>
      </c>
      <c r="G158" s="12">
        <v>15000</v>
      </c>
      <c r="H158" s="10"/>
      <c r="I158" s="7" t="s">
        <v>689</v>
      </c>
      <c r="J158" s="13"/>
      <c r="K158" s="129"/>
    </row>
    <row r="159" spans="1:11" ht="15">
      <c r="A159" s="5">
        <v>79</v>
      </c>
      <c r="B159" s="52"/>
      <c r="C159" s="52" t="s">
        <v>439</v>
      </c>
      <c r="D159" s="52" t="s">
        <v>435</v>
      </c>
      <c r="E159" s="75"/>
      <c r="F159" s="52" t="s">
        <v>293</v>
      </c>
      <c r="G159" s="12">
        <v>15000</v>
      </c>
      <c r="H159" s="10"/>
      <c r="I159" s="7" t="s">
        <v>689</v>
      </c>
      <c r="J159" s="13"/>
      <c r="K159" s="129"/>
    </row>
    <row r="160" spans="1:11" ht="15">
      <c r="A160" s="5">
        <v>80</v>
      </c>
      <c r="B160" s="52"/>
      <c r="C160" s="52" t="s">
        <v>454</v>
      </c>
      <c r="D160" s="52" t="s">
        <v>455</v>
      </c>
      <c r="E160" s="75"/>
      <c r="F160" s="52" t="s">
        <v>718</v>
      </c>
      <c r="G160" s="12">
        <v>15000</v>
      </c>
      <c r="H160" s="10"/>
      <c r="I160" s="7" t="s">
        <v>689</v>
      </c>
      <c r="J160" s="13"/>
      <c r="K160" s="129"/>
    </row>
    <row r="161" spans="1:11" ht="15">
      <c r="A161" s="5">
        <v>82</v>
      </c>
      <c r="B161" s="52"/>
      <c r="C161" s="52" t="s">
        <v>463</v>
      </c>
      <c r="D161" s="52" t="s">
        <v>464</v>
      </c>
      <c r="E161" s="75"/>
      <c r="F161" s="52" t="s">
        <v>293</v>
      </c>
      <c r="G161" s="12">
        <v>10000</v>
      </c>
      <c r="H161" s="10"/>
      <c r="I161" s="7" t="s">
        <v>689</v>
      </c>
      <c r="J161" s="13"/>
      <c r="K161" s="129"/>
    </row>
    <row r="162" spans="1:11" ht="15">
      <c r="A162" s="5">
        <v>83</v>
      </c>
      <c r="B162" s="52"/>
      <c r="C162" s="52" t="s">
        <v>480</v>
      </c>
      <c r="D162" s="52" t="s">
        <v>435</v>
      </c>
      <c r="E162" s="75"/>
      <c r="F162" s="52" t="s">
        <v>293</v>
      </c>
      <c r="G162" s="12">
        <v>10000</v>
      </c>
      <c r="H162" s="10"/>
      <c r="I162" s="7" t="s">
        <v>689</v>
      </c>
      <c r="J162" s="13"/>
      <c r="K162" s="129"/>
    </row>
    <row r="163" spans="1:11" ht="30">
      <c r="A163" s="5">
        <v>84</v>
      </c>
      <c r="B163" s="75"/>
      <c r="C163" s="75" t="s">
        <v>415</v>
      </c>
      <c r="D163" s="98" t="s">
        <v>846</v>
      </c>
      <c r="E163" s="75" t="s">
        <v>416</v>
      </c>
      <c r="F163" s="75" t="s">
        <v>293</v>
      </c>
      <c r="G163" s="9">
        <v>2000</v>
      </c>
      <c r="H163" s="18"/>
      <c r="I163" s="7" t="s">
        <v>689</v>
      </c>
      <c r="J163" s="13"/>
      <c r="K163" s="129"/>
    </row>
    <row r="164" spans="1:11" ht="15">
      <c r="A164" s="5">
        <v>86</v>
      </c>
      <c r="B164" s="52"/>
      <c r="C164" s="52" t="s">
        <v>409</v>
      </c>
      <c r="D164" s="52" t="s">
        <v>410</v>
      </c>
      <c r="E164" s="75" t="s">
        <v>411</v>
      </c>
      <c r="F164" s="52" t="s">
        <v>293</v>
      </c>
      <c r="G164" s="12">
        <v>2000</v>
      </c>
      <c r="H164" s="10"/>
      <c r="I164" s="7" t="s">
        <v>689</v>
      </c>
      <c r="J164" s="13"/>
      <c r="K164" s="129"/>
    </row>
    <row r="165" spans="1:11" ht="15">
      <c r="A165" s="5">
        <v>88</v>
      </c>
      <c r="B165" s="52"/>
      <c r="C165" s="52" t="s">
        <v>399</v>
      </c>
      <c r="D165" s="52" t="s">
        <v>370</v>
      </c>
      <c r="E165" s="52"/>
      <c r="F165" s="52" t="s">
        <v>9</v>
      </c>
      <c r="G165" s="9">
        <v>1000</v>
      </c>
      <c r="H165" s="52"/>
      <c r="I165" s="52" t="s">
        <v>689</v>
      </c>
      <c r="J165" s="52"/>
      <c r="K165" s="131"/>
    </row>
    <row r="166" spans="1:11" ht="15">
      <c r="A166" s="2" t="s">
        <v>105</v>
      </c>
      <c r="B166" s="2" t="s">
        <v>5</v>
      </c>
      <c r="C166" s="2"/>
      <c r="D166" s="2"/>
      <c r="E166" s="2"/>
      <c r="F166" s="65"/>
      <c r="G166" s="22">
        <f>SUM(G167:G194)</f>
        <v>1153000</v>
      </c>
      <c r="H166" s="23"/>
      <c r="I166" s="23"/>
      <c r="J166" s="24">
        <f>COUNTIF(J167:K194,"x")</f>
        <v>0</v>
      </c>
      <c r="K166" s="129"/>
    </row>
    <row r="167" spans="1:11" ht="15">
      <c r="A167" s="5">
        <v>2</v>
      </c>
      <c r="B167" s="52" t="s">
        <v>66</v>
      </c>
      <c r="C167" s="52" t="s">
        <v>66</v>
      </c>
      <c r="D167" s="52" t="s">
        <v>67</v>
      </c>
      <c r="E167" s="75" t="s">
        <v>68</v>
      </c>
      <c r="F167" s="52" t="s">
        <v>18</v>
      </c>
      <c r="G167" s="12">
        <v>180000</v>
      </c>
      <c r="H167" s="10"/>
      <c r="I167" s="7" t="s">
        <v>689</v>
      </c>
      <c r="J167" s="13"/>
      <c r="K167" s="129"/>
    </row>
    <row r="168" spans="1:11" ht="15">
      <c r="A168" s="5">
        <v>4</v>
      </c>
      <c r="B168" s="52"/>
      <c r="C168" s="52" t="s">
        <v>44</v>
      </c>
      <c r="D168" s="52" t="s">
        <v>40</v>
      </c>
      <c r="E168" s="75" t="s">
        <v>45</v>
      </c>
      <c r="F168" s="52" t="s">
        <v>18</v>
      </c>
      <c r="G168" s="12">
        <v>100000</v>
      </c>
      <c r="H168" s="10"/>
      <c r="I168" s="7" t="s">
        <v>689</v>
      </c>
      <c r="J168" s="13"/>
      <c r="K168" s="129"/>
    </row>
    <row r="169" spans="1:11" ht="15">
      <c r="A169" s="5">
        <v>5</v>
      </c>
      <c r="B169" s="52" t="s">
        <v>59</v>
      </c>
      <c r="C169" s="52" t="s">
        <v>60</v>
      </c>
      <c r="D169" s="52" t="s">
        <v>61</v>
      </c>
      <c r="E169" s="75" t="s">
        <v>62</v>
      </c>
      <c r="F169" s="52" t="s">
        <v>18</v>
      </c>
      <c r="G169" s="12">
        <v>76000</v>
      </c>
      <c r="H169" s="10"/>
      <c r="I169" s="7" t="s">
        <v>689</v>
      </c>
      <c r="J169" s="13"/>
      <c r="K169" s="129"/>
    </row>
    <row r="170" spans="1:11" ht="15">
      <c r="A170" s="5">
        <v>6</v>
      </c>
      <c r="B170" s="52"/>
      <c r="C170" s="52" t="s">
        <v>78</v>
      </c>
      <c r="D170" s="52" t="s">
        <v>79</v>
      </c>
      <c r="E170" s="75"/>
      <c r="F170" s="52" t="s">
        <v>18</v>
      </c>
      <c r="G170" s="12">
        <v>76000</v>
      </c>
      <c r="H170" s="10"/>
      <c r="I170" s="7" t="s">
        <v>689</v>
      </c>
      <c r="J170" s="13"/>
      <c r="K170" s="129"/>
    </row>
    <row r="171" spans="1:11" ht="15">
      <c r="A171" s="5">
        <v>8</v>
      </c>
      <c r="B171" s="52" t="s">
        <v>51</v>
      </c>
      <c r="C171" s="52" t="s">
        <v>52</v>
      </c>
      <c r="D171" s="52" t="s">
        <v>53</v>
      </c>
      <c r="E171" s="75" t="s">
        <v>54</v>
      </c>
      <c r="F171" s="52" t="s">
        <v>18</v>
      </c>
      <c r="G171" s="12">
        <v>75000</v>
      </c>
      <c r="H171" s="10"/>
      <c r="I171" s="7" t="s">
        <v>689</v>
      </c>
      <c r="J171" s="13"/>
      <c r="K171" s="129"/>
    </row>
    <row r="172" spans="1:11" ht="15">
      <c r="A172" s="5">
        <v>9</v>
      </c>
      <c r="B172" s="52"/>
      <c r="C172" s="52" t="s">
        <v>24</v>
      </c>
      <c r="D172" s="52" t="s">
        <v>23</v>
      </c>
      <c r="E172" s="75"/>
      <c r="F172" s="52" t="s">
        <v>18</v>
      </c>
      <c r="G172" s="12">
        <v>75000</v>
      </c>
      <c r="H172" s="10"/>
      <c r="I172" s="7" t="s">
        <v>689</v>
      </c>
      <c r="J172" s="13"/>
      <c r="K172" s="129"/>
    </row>
    <row r="173" spans="1:11" ht="15">
      <c r="A173" s="5">
        <v>10</v>
      </c>
      <c r="B173" s="52" t="s">
        <v>29</v>
      </c>
      <c r="C173" s="52" t="s">
        <v>39</v>
      </c>
      <c r="D173" s="52" t="s">
        <v>40</v>
      </c>
      <c r="E173" s="75" t="s">
        <v>41</v>
      </c>
      <c r="F173" s="52" t="s">
        <v>18</v>
      </c>
      <c r="G173" s="12">
        <v>70000</v>
      </c>
      <c r="H173" s="10"/>
      <c r="I173" s="7" t="s">
        <v>689</v>
      </c>
      <c r="J173" s="13"/>
      <c r="K173" s="129"/>
    </row>
    <row r="174" spans="1:11" ht="15">
      <c r="A174" s="5">
        <v>12</v>
      </c>
      <c r="B174" s="52" t="s">
        <v>71</v>
      </c>
      <c r="C174" s="52" t="s">
        <v>72</v>
      </c>
      <c r="D174" s="52" t="s">
        <v>73</v>
      </c>
      <c r="E174" s="75" t="s">
        <v>74</v>
      </c>
      <c r="F174" s="52" t="s">
        <v>18</v>
      </c>
      <c r="G174" s="12">
        <v>55000</v>
      </c>
      <c r="H174" s="10"/>
      <c r="I174" s="7" t="s">
        <v>689</v>
      </c>
      <c r="J174" s="13"/>
      <c r="K174" s="129"/>
    </row>
    <row r="175" spans="1:11" ht="15">
      <c r="A175" s="5">
        <v>13</v>
      </c>
      <c r="B175" s="52" t="s">
        <v>36</v>
      </c>
      <c r="C175" s="52" t="s">
        <v>37</v>
      </c>
      <c r="D175" s="52" t="s">
        <v>31</v>
      </c>
      <c r="E175" s="75" t="s">
        <v>38</v>
      </c>
      <c r="F175" s="52" t="s">
        <v>18</v>
      </c>
      <c r="G175" s="12">
        <v>50000</v>
      </c>
      <c r="H175" s="10"/>
      <c r="I175" s="7" t="s">
        <v>689</v>
      </c>
      <c r="J175" s="13"/>
      <c r="K175" s="129"/>
    </row>
    <row r="176" spans="1:11" ht="30">
      <c r="A176" s="5">
        <v>16</v>
      </c>
      <c r="B176" s="75" t="s">
        <v>98</v>
      </c>
      <c r="C176" s="75"/>
      <c r="D176" s="75" t="s">
        <v>97</v>
      </c>
      <c r="E176" s="75" t="s">
        <v>99</v>
      </c>
      <c r="F176" s="98" t="s">
        <v>808</v>
      </c>
      <c r="G176" s="16">
        <v>36000</v>
      </c>
      <c r="H176" s="17"/>
      <c r="I176" s="7" t="s">
        <v>689</v>
      </c>
      <c r="J176" s="11"/>
      <c r="K176" s="129"/>
    </row>
    <row r="177" spans="1:11" ht="15">
      <c r="A177" s="5">
        <v>17</v>
      </c>
      <c r="B177" s="52" t="s">
        <v>63</v>
      </c>
      <c r="C177" s="52"/>
      <c r="D177" s="52" t="s">
        <v>64</v>
      </c>
      <c r="E177" s="75">
        <v>905247353</v>
      </c>
      <c r="F177" s="52" t="s">
        <v>65</v>
      </c>
      <c r="G177" s="12">
        <v>35000</v>
      </c>
      <c r="H177" s="10"/>
      <c r="I177" s="7" t="s">
        <v>689</v>
      </c>
      <c r="J177" s="13"/>
      <c r="K177" s="129"/>
    </row>
    <row r="178" spans="1:11" ht="15">
      <c r="A178" s="5">
        <v>18</v>
      </c>
      <c r="B178" s="52" t="s">
        <v>75</v>
      </c>
      <c r="C178" s="52" t="s">
        <v>76</v>
      </c>
      <c r="D178" s="52" t="s">
        <v>73</v>
      </c>
      <c r="E178" s="75" t="s">
        <v>77</v>
      </c>
      <c r="F178" s="52" t="s">
        <v>18</v>
      </c>
      <c r="G178" s="12">
        <v>35000</v>
      </c>
      <c r="H178" s="10"/>
      <c r="I178" s="7" t="s">
        <v>689</v>
      </c>
      <c r="J178" s="13"/>
      <c r="K178" s="129"/>
    </row>
    <row r="179" spans="1:11" ht="15">
      <c r="A179" s="5">
        <v>19</v>
      </c>
      <c r="B179" s="52"/>
      <c r="C179" s="52" t="s">
        <v>22</v>
      </c>
      <c r="D179" s="52" t="s">
        <v>23</v>
      </c>
      <c r="E179" s="75"/>
      <c r="F179" s="52" t="s">
        <v>18</v>
      </c>
      <c r="G179" s="12">
        <v>35000</v>
      </c>
      <c r="H179" s="10"/>
      <c r="I179" s="7" t="s">
        <v>689</v>
      </c>
      <c r="J179" s="13"/>
      <c r="K179" s="129"/>
    </row>
    <row r="180" spans="1:11" ht="15">
      <c r="A180" s="5">
        <v>20</v>
      </c>
      <c r="B180" s="52"/>
      <c r="C180" s="52" t="s">
        <v>104</v>
      </c>
      <c r="D180" s="52" t="s">
        <v>102</v>
      </c>
      <c r="E180" s="75"/>
      <c r="F180" s="52" t="s">
        <v>103</v>
      </c>
      <c r="G180" s="12">
        <v>35000</v>
      </c>
      <c r="H180" s="10"/>
      <c r="I180" s="7" t="s">
        <v>689</v>
      </c>
      <c r="J180" s="13"/>
      <c r="K180" s="129"/>
    </row>
    <row r="181" spans="1:11" ht="15">
      <c r="A181" s="5">
        <v>22</v>
      </c>
      <c r="B181" s="52" t="s">
        <v>100</v>
      </c>
      <c r="C181" s="52"/>
      <c r="D181" s="52" t="s">
        <v>97</v>
      </c>
      <c r="E181" s="75"/>
      <c r="F181" s="52" t="s">
        <v>18</v>
      </c>
      <c r="G181" s="12">
        <v>34000</v>
      </c>
      <c r="H181" s="10"/>
      <c r="I181" s="7" t="s">
        <v>689</v>
      </c>
      <c r="J181" s="13"/>
      <c r="K181" s="129"/>
    </row>
    <row r="182" spans="1:11" ht="15">
      <c r="A182" s="5">
        <v>23</v>
      </c>
      <c r="B182" s="52"/>
      <c r="C182" s="52" t="s">
        <v>89</v>
      </c>
      <c r="D182" s="52" t="s">
        <v>90</v>
      </c>
      <c r="E182" s="75"/>
      <c r="F182" s="52" t="s">
        <v>18</v>
      </c>
      <c r="G182" s="12">
        <v>25000</v>
      </c>
      <c r="H182" s="10"/>
      <c r="I182" s="7" t="s">
        <v>689</v>
      </c>
      <c r="J182" s="13"/>
      <c r="K182" s="129"/>
    </row>
    <row r="183" spans="1:11" ht="15">
      <c r="A183" s="5">
        <v>24</v>
      </c>
      <c r="B183" s="52"/>
      <c r="C183" s="52" t="s">
        <v>69</v>
      </c>
      <c r="D183" s="52" t="s">
        <v>70</v>
      </c>
      <c r="E183" s="75"/>
      <c r="F183" s="52" t="s">
        <v>18</v>
      </c>
      <c r="G183" s="12">
        <v>25000</v>
      </c>
      <c r="H183" s="10"/>
      <c r="I183" s="7" t="s">
        <v>689</v>
      </c>
      <c r="J183" s="13"/>
      <c r="K183" s="129"/>
    </row>
    <row r="184" spans="1:11" ht="15">
      <c r="A184" s="5">
        <v>25</v>
      </c>
      <c r="B184" s="52" t="s">
        <v>33</v>
      </c>
      <c r="C184" s="52" t="s">
        <v>34</v>
      </c>
      <c r="D184" s="52" t="s">
        <v>31</v>
      </c>
      <c r="E184" s="75" t="s">
        <v>35</v>
      </c>
      <c r="F184" s="52" t="s">
        <v>18</v>
      </c>
      <c r="G184" s="12">
        <v>18000</v>
      </c>
      <c r="H184" s="10"/>
      <c r="I184" s="7" t="s">
        <v>689</v>
      </c>
      <c r="J184" s="13"/>
      <c r="K184" s="129"/>
    </row>
    <row r="185" spans="1:11" ht="15">
      <c r="A185" s="5">
        <v>26</v>
      </c>
      <c r="B185" s="52" t="s">
        <v>29</v>
      </c>
      <c r="C185" s="52" t="s">
        <v>30</v>
      </c>
      <c r="D185" s="52" t="s">
        <v>31</v>
      </c>
      <c r="E185" s="75" t="s">
        <v>32</v>
      </c>
      <c r="F185" s="52" t="s">
        <v>18</v>
      </c>
      <c r="G185" s="12">
        <v>16000</v>
      </c>
      <c r="H185" s="10"/>
      <c r="I185" s="7" t="s">
        <v>689</v>
      </c>
      <c r="J185" s="13"/>
      <c r="K185" s="129"/>
    </row>
    <row r="186" spans="1:11" ht="15">
      <c r="A186" s="5">
        <v>27</v>
      </c>
      <c r="B186" s="52" t="s">
        <v>42</v>
      </c>
      <c r="C186" s="52"/>
      <c r="D186" s="52" t="s">
        <v>40</v>
      </c>
      <c r="E186" s="75" t="s">
        <v>43</v>
      </c>
      <c r="F186" s="52" t="s">
        <v>18</v>
      </c>
      <c r="G186" s="12">
        <v>15000</v>
      </c>
      <c r="H186" s="10"/>
      <c r="I186" s="7" t="s">
        <v>689</v>
      </c>
      <c r="J186" s="13"/>
      <c r="K186" s="129"/>
    </row>
    <row r="187" spans="1:11" ht="15">
      <c r="A187" s="5">
        <v>28</v>
      </c>
      <c r="B187" s="52" t="s">
        <v>25</v>
      </c>
      <c r="C187" s="52" t="s">
        <v>26</v>
      </c>
      <c r="D187" s="52" t="s">
        <v>27</v>
      </c>
      <c r="E187" s="75" t="s">
        <v>28</v>
      </c>
      <c r="F187" s="52" t="s">
        <v>18</v>
      </c>
      <c r="G187" s="12">
        <v>15000</v>
      </c>
      <c r="H187" s="10"/>
      <c r="I187" s="7" t="s">
        <v>689</v>
      </c>
      <c r="J187" s="13"/>
      <c r="K187" s="129"/>
    </row>
    <row r="188" spans="1:11" ht="15">
      <c r="A188" s="5">
        <v>29</v>
      </c>
      <c r="B188" s="52"/>
      <c r="C188" s="52" t="s">
        <v>91</v>
      </c>
      <c r="D188" s="52" t="s">
        <v>90</v>
      </c>
      <c r="E188" s="75"/>
      <c r="F188" s="52" t="s">
        <v>18</v>
      </c>
      <c r="G188" s="12">
        <v>15000</v>
      </c>
      <c r="H188" s="10"/>
      <c r="I188" s="7" t="s">
        <v>689</v>
      </c>
      <c r="J188" s="13"/>
      <c r="K188" s="129"/>
    </row>
    <row r="189" spans="1:11" ht="15">
      <c r="A189" s="5">
        <v>30</v>
      </c>
      <c r="B189" s="52"/>
      <c r="C189" s="52" t="s">
        <v>80</v>
      </c>
      <c r="D189" s="52" t="s">
        <v>81</v>
      </c>
      <c r="E189" s="75"/>
      <c r="F189" s="52" t="s">
        <v>18</v>
      </c>
      <c r="G189" s="12">
        <v>15000</v>
      </c>
      <c r="H189" s="10"/>
      <c r="I189" s="7" t="s">
        <v>689</v>
      </c>
      <c r="J189" s="13"/>
      <c r="K189" s="129"/>
    </row>
    <row r="190" spans="1:11" ht="15">
      <c r="A190" s="5">
        <v>31</v>
      </c>
      <c r="B190" s="52"/>
      <c r="C190" s="52" t="s">
        <v>101</v>
      </c>
      <c r="D190" s="52" t="s">
        <v>102</v>
      </c>
      <c r="E190" s="75"/>
      <c r="F190" s="52" t="s">
        <v>103</v>
      </c>
      <c r="G190" s="12">
        <v>15000</v>
      </c>
      <c r="H190" s="10"/>
      <c r="I190" s="7" t="s">
        <v>689</v>
      </c>
      <c r="J190" s="13"/>
      <c r="K190" s="129"/>
    </row>
    <row r="191" spans="1:11" ht="15">
      <c r="A191" s="5">
        <v>32</v>
      </c>
      <c r="B191" s="52" t="s">
        <v>46</v>
      </c>
      <c r="C191" s="52" t="s">
        <v>47</v>
      </c>
      <c r="D191" s="52" t="s">
        <v>48</v>
      </c>
      <c r="E191" s="75" t="s">
        <v>49</v>
      </c>
      <c r="F191" s="52" t="s">
        <v>50</v>
      </c>
      <c r="G191" s="12">
        <v>10000</v>
      </c>
      <c r="H191" s="10"/>
      <c r="I191" s="7" t="s">
        <v>689</v>
      </c>
      <c r="J191" s="13"/>
      <c r="K191" s="129"/>
    </row>
    <row r="192" spans="1:11" ht="30">
      <c r="A192" s="5">
        <v>33</v>
      </c>
      <c r="B192" s="75" t="s">
        <v>6</v>
      </c>
      <c r="C192" s="75"/>
      <c r="D192" s="75" t="s">
        <v>7</v>
      </c>
      <c r="E192" s="75" t="s">
        <v>8</v>
      </c>
      <c r="F192" s="98" t="s">
        <v>810</v>
      </c>
      <c r="G192" s="9">
        <v>7000</v>
      </c>
      <c r="H192" s="18" t="s">
        <v>689</v>
      </c>
      <c r="I192" s="18"/>
      <c r="J192" s="11"/>
      <c r="K192" s="129"/>
    </row>
    <row r="193" spans="1:11" ht="15">
      <c r="A193" s="5">
        <v>34</v>
      </c>
      <c r="B193" s="75" t="s">
        <v>12</v>
      </c>
      <c r="C193" s="75"/>
      <c r="D193" s="75" t="s">
        <v>13</v>
      </c>
      <c r="E193" s="75" t="s">
        <v>14</v>
      </c>
      <c r="F193" s="98" t="s">
        <v>811</v>
      </c>
      <c r="G193" s="9">
        <v>5000</v>
      </c>
      <c r="H193" s="18" t="s">
        <v>689</v>
      </c>
      <c r="I193" s="18"/>
      <c r="J193" s="11"/>
      <c r="K193" s="129"/>
    </row>
    <row r="194" spans="1:11" ht="30">
      <c r="A194" s="5">
        <v>35</v>
      </c>
      <c r="B194" s="81" t="s">
        <v>10</v>
      </c>
      <c r="C194" s="81"/>
      <c r="D194" s="81" t="s">
        <v>7</v>
      </c>
      <c r="E194" s="81" t="s">
        <v>11</v>
      </c>
      <c r="F194" s="103" t="s">
        <v>812</v>
      </c>
      <c r="G194" s="27">
        <v>5000</v>
      </c>
      <c r="H194" s="28" t="s">
        <v>689</v>
      </c>
      <c r="I194" s="28"/>
      <c r="J194" s="29"/>
      <c r="K194" s="129"/>
    </row>
    <row r="195" spans="1:11" ht="15">
      <c r="A195" s="30" t="s">
        <v>155</v>
      </c>
      <c r="B195" s="30" t="s">
        <v>156</v>
      </c>
      <c r="C195" s="30"/>
      <c r="D195" s="30"/>
      <c r="E195" s="30"/>
      <c r="F195" s="63"/>
      <c r="G195" s="31">
        <f>SUM(G196:G213)</f>
        <v>655250</v>
      </c>
      <c r="H195" s="23"/>
      <c r="I195" s="23"/>
      <c r="J195" s="24">
        <f>COUNTIF(J196:J213,"x")</f>
        <v>1</v>
      </c>
      <c r="K195" s="129"/>
    </row>
    <row r="196" spans="1:11" ht="16.5">
      <c r="A196" s="32">
        <v>5</v>
      </c>
      <c r="B196" s="52" t="s">
        <v>790</v>
      </c>
      <c r="C196" s="52" t="s">
        <v>211</v>
      </c>
      <c r="D196" s="52" t="s">
        <v>197</v>
      </c>
      <c r="E196" s="92"/>
      <c r="F196" s="32" t="s">
        <v>758</v>
      </c>
      <c r="G196" s="12">
        <v>100000</v>
      </c>
      <c r="H196" s="10"/>
      <c r="I196" s="7" t="s">
        <v>689</v>
      </c>
      <c r="J196" s="13"/>
      <c r="K196" s="129"/>
    </row>
    <row r="197" spans="1:11" ht="16.5">
      <c r="A197" s="32">
        <v>13</v>
      </c>
      <c r="B197" s="52" t="s">
        <v>783</v>
      </c>
      <c r="C197" s="52" t="s">
        <v>196</v>
      </c>
      <c r="D197" s="52" t="s">
        <v>197</v>
      </c>
      <c r="E197" s="92"/>
      <c r="F197" s="32" t="s">
        <v>758</v>
      </c>
      <c r="G197" s="12">
        <v>50000</v>
      </c>
      <c r="H197" s="10"/>
      <c r="I197" s="7" t="s">
        <v>689</v>
      </c>
      <c r="J197" s="13"/>
      <c r="K197" s="129"/>
    </row>
    <row r="198" spans="1:11" ht="16.5">
      <c r="A198" s="32">
        <v>14</v>
      </c>
      <c r="B198" s="52" t="s">
        <v>782</v>
      </c>
      <c r="C198" s="52" t="s">
        <v>164</v>
      </c>
      <c r="D198" s="52" t="s">
        <v>165</v>
      </c>
      <c r="E198" s="92"/>
      <c r="F198" s="32" t="s">
        <v>758</v>
      </c>
      <c r="G198" s="12">
        <v>50000</v>
      </c>
      <c r="H198" s="10"/>
      <c r="I198" s="7" t="s">
        <v>689</v>
      </c>
      <c r="J198" s="13"/>
      <c r="K198" s="129"/>
    </row>
    <row r="199" spans="1:11" ht="16.5">
      <c r="A199" s="32">
        <v>17</v>
      </c>
      <c r="B199" s="52" t="s">
        <v>780</v>
      </c>
      <c r="C199" s="52" t="s">
        <v>174</v>
      </c>
      <c r="D199" s="52" t="s">
        <v>175</v>
      </c>
      <c r="E199" s="92"/>
      <c r="F199" s="32" t="s">
        <v>758</v>
      </c>
      <c r="G199" s="12">
        <v>50000</v>
      </c>
      <c r="H199" s="10"/>
      <c r="I199" s="7" t="s">
        <v>689</v>
      </c>
      <c r="J199" s="13"/>
      <c r="K199" s="129"/>
    </row>
    <row r="200" spans="1:11" ht="16.5">
      <c r="A200" s="32">
        <v>18</v>
      </c>
      <c r="B200" s="52" t="s">
        <v>781</v>
      </c>
      <c r="C200" s="52" t="s">
        <v>209</v>
      </c>
      <c r="D200" s="52" t="s">
        <v>210</v>
      </c>
      <c r="E200" s="92"/>
      <c r="F200" s="32" t="s">
        <v>758</v>
      </c>
      <c r="G200" s="12">
        <v>50000</v>
      </c>
      <c r="H200" s="10"/>
      <c r="I200" s="7" t="s">
        <v>689</v>
      </c>
      <c r="J200" s="13"/>
      <c r="K200" s="129"/>
    </row>
    <row r="201" spans="1:11" ht="16.5">
      <c r="A201" s="32">
        <v>19</v>
      </c>
      <c r="B201" s="52" t="s">
        <v>777</v>
      </c>
      <c r="C201" s="52" t="s">
        <v>168</v>
      </c>
      <c r="D201" s="52" t="s">
        <v>169</v>
      </c>
      <c r="E201" s="92"/>
      <c r="F201" s="32" t="s">
        <v>758</v>
      </c>
      <c r="G201" s="12">
        <v>40000</v>
      </c>
      <c r="H201" s="10"/>
      <c r="I201" s="7" t="s">
        <v>689</v>
      </c>
      <c r="J201" s="13"/>
      <c r="K201" s="129"/>
    </row>
    <row r="202" spans="1:11" ht="16.5">
      <c r="A202" s="32">
        <v>20</v>
      </c>
      <c r="B202" s="52" t="s">
        <v>776</v>
      </c>
      <c r="C202" s="52" t="s">
        <v>202</v>
      </c>
      <c r="D202" s="52" t="s">
        <v>201</v>
      </c>
      <c r="E202" s="92"/>
      <c r="F202" s="32" t="s">
        <v>758</v>
      </c>
      <c r="G202" s="12">
        <v>40000</v>
      </c>
      <c r="H202" s="10"/>
      <c r="I202" s="7" t="s">
        <v>689</v>
      </c>
      <c r="J202" s="13"/>
      <c r="K202" s="129"/>
    </row>
    <row r="203" spans="1:11" ht="16.5">
      <c r="A203" s="32">
        <v>21</v>
      </c>
      <c r="B203" s="52" t="s">
        <v>775</v>
      </c>
      <c r="C203" s="52" t="s">
        <v>214</v>
      </c>
      <c r="D203" s="52" t="s">
        <v>215</v>
      </c>
      <c r="E203" s="92"/>
      <c r="F203" s="32" t="s">
        <v>758</v>
      </c>
      <c r="G203" s="12">
        <v>30000</v>
      </c>
      <c r="H203" s="10"/>
      <c r="I203" s="7" t="s">
        <v>689</v>
      </c>
      <c r="J203" s="13"/>
      <c r="K203" s="129"/>
    </row>
    <row r="204" spans="1:11" ht="16.5">
      <c r="A204" s="32">
        <v>22</v>
      </c>
      <c r="B204" s="52" t="s">
        <v>774</v>
      </c>
      <c r="C204" s="52" t="s">
        <v>191</v>
      </c>
      <c r="D204" s="52" t="s">
        <v>190</v>
      </c>
      <c r="E204" s="92"/>
      <c r="F204" s="32" t="s">
        <v>758</v>
      </c>
      <c r="G204" s="12">
        <v>30000</v>
      </c>
      <c r="H204" s="10"/>
      <c r="I204" s="7" t="s">
        <v>689</v>
      </c>
      <c r="J204" s="13"/>
      <c r="K204" s="129"/>
    </row>
    <row r="205" spans="1:11" ht="16.5">
      <c r="A205" s="32">
        <v>23</v>
      </c>
      <c r="B205" s="52" t="s">
        <v>773</v>
      </c>
      <c r="C205" s="52" t="s">
        <v>212</v>
      </c>
      <c r="D205" s="52" t="s">
        <v>213</v>
      </c>
      <c r="E205" s="92"/>
      <c r="F205" s="32" t="s">
        <v>758</v>
      </c>
      <c r="G205" s="12">
        <v>30000</v>
      </c>
      <c r="H205" s="10"/>
      <c r="I205" s="7" t="s">
        <v>689</v>
      </c>
      <c r="J205" s="13"/>
      <c r="K205" s="129"/>
    </row>
    <row r="206" spans="1:11" ht="16.5">
      <c r="A206" s="32">
        <v>24</v>
      </c>
      <c r="B206" s="52" t="s">
        <v>772</v>
      </c>
      <c r="C206" s="52" t="s">
        <v>198</v>
      </c>
      <c r="D206" s="52" t="s">
        <v>199</v>
      </c>
      <c r="E206" s="92"/>
      <c r="F206" s="32" t="s">
        <v>758</v>
      </c>
      <c r="G206" s="12">
        <v>30000</v>
      </c>
      <c r="H206" s="10"/>
      <c r="I206" s="7" t="s">
        <v>689</v>
      </c>
      <c r="J206" s="13"/>
      <c r="K206" s="129"/>
    </row>
    <row r="207" spans="1:11" ht="16.5">
      <c r="A207" s="32">
        <v>25</v>
      </c>
      <c r="B207" s="52" t="s">
        <v>205</v>
      </c>
      <c r="C207" s="52" t="s">
        <v>205</v>
      </c>
      <c r="D207" s="52" t="s">
        <v>204</v>
      </c>
      <c r="E207" s="92"/>
      <c r="F207" s="32" t="s">
        <v>758</v>
      </c>
      <c r="G207" s="12">
        <v>30000</v>
      </c>
      <c r="H207" s="10"/>
      <c r="I207" s="7" t="s">
        <v>689</v>
      </c>
      <c r="J207" s="13"/>
      <c r="K207" s="129"/>
    </row>
    <row r="208" spans="1:11" ht="16.5">
      <c r="A208" s="32">
        <v>26</v>
      </c>
      <c r="B208" s="52" t="s">
        <v>771</v>
      </c>
      <c r="C208" s="52" t="s">
        <v>192</v>
      </c>
      <c r="D208" s="52" t="s">
        <v>193</v>
      </c>
      <c r="E208" s="92"/>
      <c r="F208" s="32" t="s">
        <v>758</v>
      </c>
      <c r="G208" s="12">
        <v>30000</v>
      </c>
      <c r="H208" s="10"/>
      <c r="I208" s="7" t="s">
        <v>689</v>
      </c>
      <c r="J208" s="13"/>
      <c r="K208" s="129"/>
    </row>
    <row r="209" spans="1:11" ht="16.5">
      <c r="A209" s="32">
        <v>27</v>
      </c>
      <c r="B209" s="52" t="s">
        <v>770</v>
      </c>
      <c r="C209" s="52" t="s">
        <v>203</v>
      </c>
      <c r="D209" s="52" t="s">
        <v>204</v>
      </c>
      <c r="E209" s="92"/>
      <c r="F209" s="52" t="s">
        <v>813</v>
      </c>
      <c r="G209" s="12">
        <v>30000</v>
      </c>
      <c r="H209" s="10"/>
      <c r="I209" s="7" t="s">
        <v>689</v>
      </c>
      <c r="J209" s="13" t="s">
        <v>689</v>
      </c>
      <c r="K209" s="129"/>
    </row>
    <row r="210" spans="1:11" ht="16.5">
      <c r="A210" s="32">
        <v>28</v>
      </c>
      <c r="B210" s="52" t="s">
        <v>769</v>
      </c>
      <c r="C210" s="52" t="s">
        <v>166</v>
      </c>
      <c r="D210" s="52" t="s">
        <v>167</v>
      </c>
      <c r="E210" s="92"/>
      <c r="F210" s="52" t="s">
        <v>159</v>
      </c>
      <c r="G210" s="12">
        <v>20000</v>
      </c>
      <c r="H210" s="10"/>
      <c r="I210" s="7" t="s">
        <v>689</v>
      </c>
      <c r="J210" s="13"/>
      <c r="K210" s="129"/>
    </row>
    <row r="211" spans="1:11" ht="16.5">
      <c r="A211" s="32">
        <v>29</v>
      </c>
      <c r="B211" s="52" t="s">
        <v>768</v>
      </c>
      <c r="C211" s="52" t="s">
        <v>176</v>
      </c>
      <c r="D211" s="52" t="s">
        <v>177</v>
      </c>
      <c r="E211" s="92"/>
      <c r="F211" s="52" t="s">
        <v>814</v>
      </c>
      <c r="G211" s="12">
        <v>20000</v>
      </c>
      <c r="H211" s="10"/>
      <c r="I211" s="7" t="s">
        <v>689</v>
      </c>
      <c r="J211" s="13"/>
      <c r="K211" s="129"/>
    </row>
    <row r="212" spans="1:11" ht="16.5">
      <c r="A212" s="32">
        <v>30</v>
      </c>
      <c r="B212" s="52" t="s">
        <v>767</v>
      </c>
      <c r="C212" s="52" t="s">
        <v>178</v>
      </c>
      <c r="D212" s="52" t="s">
        <v>177</v>
      </c>
      <c r="E212" s="92"/>
      <c r="F212" s="32" t="s">
        <v>758</v>
      </c>
      <c r="G212" s="12">
        <v>15250</v>
      </c>
      <c r="H212" s="10"/>
      <c r="I212" s="7" t="s">
        <v>689</v>
      </c>
      <c r="J212" s="13"/>
      <c r="K212" s="129"/>
    </row>
    <row r="213" spans="1:11" ht="16.5">
      <c r="A213" s="32">
        <v>31</v>
      </c>
      <c r="B213" s="82" t="s">
        <v>660</v>
      </c>
      <c r="C213" s="82" t="s">
        <v>194</v>
      </c>
      <c r="D213" s="82" t="s">
        <v>195</v>
      </c>
      <c r="E213" s="94"/>
      <c r="F213" s="32" t="s">
        <v>758</v>
      </c>
      <c r="G213" s="36">
        <v>10000</v>
      </c>
      <c r="H213" s="20"/>
      <c r="I213" s="7" t="s">
        <v>689</v>
      </c>
      <c r="J213" s="21"/>
      <c r="K213" s="129"/>
    </row>
    <row r="214" spans="1:11" ht="15">
      <c r="A214" s="30" t="s">
        <v>216</v>
      </c>
      <c r="B214" s="30" t="s">
        <v>501</v>
      </c>
      <c r="C214" s="30"/>
      <c r="D214" s="30"/>
      <c r="E214" s="30"/>
      <c r="F214" s="63"/>
      <c r="G214" s="31">
        <f>SUM(G215:G244)</f>
        <v>913000</v>
      </c>
      <c r="H214" s="23"/>
      <c r="I214" s="23"/>
      <c r="J214" s="24">
        <f>COUNTIF(J215:J244,"x")</f>
        <v>0</v>
      </c>
      <c r="K214" s="129"/>
    </row>
    <row r="215" spans="1:11" ht="15">
      <c r="A215" s="37">
        <v>3</v>
      </c>
      <c r="B215" s="52"/>
      <c r="C215" s="52" t="s">
        <v>511</v>
      </c>
      <c r="D215" s="52" t="s">
        <v>512</v>
      </c>
      <c r="E215" s="75" t="s">
        <v>513</v>
      </c>
      <c r="F215" s="32" t="s">
        <v>758</v>
      </c>
      <c r="G215" s="12">
        <v>180000</v>
      </c>
      <c r="H215" s="10"/>
      <c r="I215" s="7" t="s">
        <v>689</v>
      </c>
      <c r="J215" s="13"/>
      <c r="K215" s="129"/>
    </row>
    <row r="216" spans="1:11" ht="15">
      <c r="A216" s="37">
        <v>4</v>
      </c>
      <c r="B216" s="52"/>
      <c r="C216" s="52" t="s">
        <v>470</v>
      </c>
      <c r="D216" s="52" t="s">
        <v>512</v>
      </c>
      <c r="E216" s="75" t="s">
        <v>514</v>
      </c>
      <c r="F216" s="32" t="s">
        <v>758</v>
      </c>
      <c r="G216" s="12">
        <v>120000</v>
      </c>
      <c r="H216" s="10"/>
      <c r="I216" s="7" t="s">
        <v>689</v>
      </c>
      <c r="J216" s="13"/>
      <c r="K216" s="129"/>
    </row>
    <row r="217" spans="1:11" ht="15">
      <c r="A217" s="37">
        <v>7</v>
      </c>
      <c r="B217" s="52" t="s">
        <v>526</v>
      </c>
      <c r="C217" s="52" t="s">
        <v>527</v>
      </c>
      <c r="D217" s="52" t="s">
        <v>528</v>
      </c>
      <c r="E217" s="75" t="s">
        <v>529</v>
      </c>
      <c r="F217" s="32" t="s">
        <v>758</v>
      </c>
      <c r="G217" s="12">
        <v>72000</v>
      </c>
      <c r="H217" s="10"/>
      <c r="I217" s="7" t="s">
        <v>689</v>
      </c>
      <c r="J217" s="13"/>
      <c r="K217" s="129"/>
    </row>
    <row r="218" spans="1:11" ht="15">
      <c r="A218" s="37">
        <v>8</v>
      </c>
      <c r="B218" s="52" t="s">
        <v>552</v>
      </c>
      <c r="C218" s="52" t="s">
        <v>553</v>
      </c>
      <c r="D218" s="52" t="s">
        <v>554</v>
      </c>
      <c r="E218" s="75" t="s">
        <v>555</v>
      </c>
      <c r="F218" s="32" t="s">
        <v>758</v>
      </c>
      <c r="G218" s="12">
        <v>60000</v>
      </c>
      <c r="H218" s="10"/>
      <c r="I218" s="7" t="s">
        <v>689</v>
      </c>
      <c r="J218" s="13"/>
      <c r="K218" s="129"/>
    </row>
    <row r="219" spans="1:11" ht="15">
      <c r="A219" s="37">
        <v>10</v>
      </c>
      <c r="B219" s="52" t="s">
        <v>541</v>
      </c>
      <c r="C219" s="52" t="s">
        <v>542</v>
      </c>
      <c r="D219" s="52" t="s">
        <v>543</v>
      </c>
      <c r="E219" s="75"/>
      <c r="F219" s="32" t="s">
        <v>758</v>
      </c>
      <c r="G219" s="12">
        <v>50000</v>
      </c>
      <c r="H219" s="10"/>
      <c r="I219" s="7" t="s">
        <v>689</v>
      </c>
      <c r="J219" s="13"/>
      <c r="K219" s="129"/>
    </row>
    <row r="220" spans="1:11" ht="15">
      <c r="A220" s="37">
        <v>11</v>
      </c>
      <c r="B220" s="52" t="s">
        <v>551</v>
      </c>
      <c r="C220" s="52"/>
      <c r="D220" s="52" t="s">
        <v>550</v>
      </c>
      <c r="E220" s="75"/>
      <c r="F220" s="32" t="s">
        <v>758</v>
      </c>
      <c r="G220" s="12">
        <v>40000</v>
      </c>
      <c r="H220" s="10"/>
      <c r="I220" s="7" t="s">
        <v>689</v>
      </c>
      <c r="J220" s="13"/>
      <c r="K220" s="129"/>
    </row>
    <row r="221" spans="1:11" ht="15">
      <c r="A221" s="37">
        <v>12</v>
      </c>
      <c r="B221" s="52"/>
      <c r="C221" s="52" t="s">
        <v>508</v>
      </c>
      <c r="D221" s="52" t="s">
        <v>509</v>
      </c>
      <c r="E221" s="75" t="s">
        <v>510</v>
      </c>
      <c r="F221" s="32" t="s">
        <v>758</v>
      </c>
      <c r="G221" s="12">
        <v>38000</v>
      </c>
      <c r="H221" s="10"/>
      <c r="I221" s="7" t="s">
        <v>689</v>
      </c>
      <c r="J221" s="13"/>
      <c r="K221" s="129"/>
    </row>
    <row r="222" spans="1:11" ht="15">
      <c r="A222" s="37">
        <v>13</v>
      </c>
      <c r="B222" s="52"/>
      <c r="C222" s="52" t="s">
        <v>505</v>
      </c>
      <c r="D222" s="52" t="s">
        <v>506</v>
      </c>
      <c r="E222" s="75" t="s">
        <v>507</v>
      </c>
      <c r="F222" s="32" t="s">
        <v>758</v>
      </c>
      <c r="G222" s="12">
        <v>35000</v>
      </c>
      <c r="H222" s="10"/>
      <c r="I222" s="7" t="s">
        <v>689</v>
      </c>
      <c r="J222" s="13"/>
      <c r="K222" s="129"/>
    </row>
    <row r="223" spans="1:11" ht="15">
      <c r="A223" s="37">
        <v>14</v>
      </c>
      <c r="B223" s="52" t="s">
        <v>560</v>
      </c>
      <c r="C223" s="52" t="s">
        <v>561</v>
      </c>
      <c r="D223" s="52" t="s">
        <v>554</v>
      </c>
      <c r="E223" s="75" t="s">
        <v>562</v>
      </c>
      <c r="F223" s="32" t="s">
        <v>758</v>
      </c>
      <c r="G223" s="12">
        <v>30000</v>
      </c>
      <c r="H223" s="10"/>
      <c r="I223" s="7" t="s">
        <v>689</v>
      </c>
      <c r="J223" s="13"/>
      <c r="K223" s="129"/>
    </row>
    <row r="224" spans="1:11" ht="15">
      <c r="A224" s="37">
        <v>15</v>
      </c>
      <c r="B224" s="52" t="s">
        <v>556</v>
      </c>
      <c r="C224" s="52" t="s">
        <v>557</v>
      </c>
      <c r="D224" s="52" t="s">
        <v>558</v>
      </c>
      <c r="E224" s="75" t="s">
        <v>559</v>
      </c>
      <c r="F224" s="32" t="s">
        <v>758</v>
      </c>
      <c r="G224" s="12">
        <v>30000</v>
      </c>
      <c r="H224" s="10"/>
      <c r="I224" s="7" t="s">
        <v>689</v>
      </c>
      <c r="J224" s="13"/>
      <c r="K224" s="129"/>
    </row>
    <row r="225" spans="1:11" ht="15">
      <c r="A225" s="37">
        <v>16</v>
      </c>
      <c r="B225" s="52"/>
      <c r="C225" s="52" t="s">
        <v>549</v>
      </c>
      <c r="D225" s="52" t="s">
        <v>550</v>
      </c>
      <c r="E225" s="75"/>
      <c r="F225" s="32" t="s">
        <v>758</v>
      </c>
      <c r="G225" s="12">
        <v>30000</v>
      </c>
      <c r="H225" s="10"/>
      <c r="I225" s="7" t="s">
        <v>689</v>
      </c>
      <c r="J225" s="13"/>
      <c r="K225" s="129"/>
    </row>
    <row r="226" spans="1:11" ht="15">
      <c r="A226" s="37">
        <v>17</v>
      </c>
      <c r="B226" s="52"/>
      <c r="C226" s="52" t="s">
        <v>535</v>
      </c>
      <c r="D226" s="52" t="s">
        <v>536</v>
      </c>
      <c r="E226" s="75"/>
      <c r="F226" s="32" t="s">
        <v>758</v>
      </c>
      <c r="G226" s="12">
        <v>30000</v>
      </c>
      <c r="H226" s="10"/>
      <c r="I226" s="7" t="s">
        <v>689</v>
      </c>
      <c r="J226" s="13"/>
      <c r="K226" s="129"/>
    </row>
    <row r="227" spans="1:11" ht="15">
      <c r="A227" s="37">
        <v>18</v>
      </c>
      <c r="B227" s="52"/>
      <c r="C227" s="52" t="s">
        <v>532</v>
      </c>
      <c r="D227" s="52" t="s">
        <v>533</v>
      </c>
      <c r="E227" s="75" t="s">
        <v>534</v>
      </c>
      <c r="F227" s="32" t="s">
        <v>758</v>
      </c>
      <c r="G227" s="12">
        <v>20000</v>
      </c>
      <c r="H227" s="10"/>
      <c r="I227" s="7" t="s">
        <v>689</v>
      </c>
      <c r="J227" s="13"/>
      <c r="K227" s="129"/>
    </row>
    <row r="228" spans="1:11" ht="15">
      <c r="A228" s="37">
        <v>19</v>
      </c>
      <c r="B228" s="52"/>
      <c r="C228" s="52" t="s">
        <v>545</v>
      </c>
      <c r="D228" s="52" t="s">
        <v>546</v>
      </c>
      <c r="E228" s="75"/>
      <c r="F228" s="32" t="s">
        <v>758</v>
      </c>
      <c r="G228" s="12">
        <v>20000</v>
      </c>
      <c r="H228" s="10"/>
      <c r="I228" s="7" t="s">
        <v>689</v>
      </c>
      <c r="J228" s="13"/>
      <c r="K228" s="129"/>
    </row>
    <row r="229" spans="1:11" ht="15">
      <c r="A229" s="37">
        <v>20</v>
      </c>
      <c r="B229" s="52"/>
      <c r="C229" s="52" t="s">
        <v>530</v>
      </c>
      <c r="D229" s="52" t="s">
        <v>531</v>
      </c>
      <c r="E229" s="75"/>
      <c r="F229" s="32" t="s">
        <v>758</v>
      </c>
      <c r="G229" s="12">
        <v>20000</v>
      </c>
      <c r="H229" s="10"/>
      <c r="I229" s="7" t="s">
        <v>689</v>
      </c>
      <c r="J229" s="13"/>
      <c r="K229" s="129"/>
    </row>
    <row r="230" spans="1:11" ht="30">
      <c r="A230" s="37">
        <v>21</v>
      </c>
      <c r="B230" s="52"/>
      <c r="C230" s="75" t="s">
        <v>593</v>
      </c>
      <c r="D230" s="75" t="s">
        <v>594</v>
      </c>
      <c r="E230" s="75" t="s">
        <v>595</v>
      </c>
      <c r="F230" s="105" t="s">
        <v>740</v>
      </c>
      <c r="G230" s="12">
        <v>20000</v>
      </c>
      <c r="H230" s="18"/>
      <c r="I230" s="7" t="s">
        <v>689</v>
      </c>
      <c r="J230" s="11"/>
      <c r="K230" s="129"/>
    </row>
    <row r="231" spans="1:11" ht="15">
      <c r="A231" s="37">
        <v>22</v>
      </c>
      <c r="B231" s="52"/>
      <c r="C231" s="52" t="s">
        <v>586</v>
      </c>
      <c r="D231" s="52" t="s">
        <v>585</v>
      </c>
      <c r="E231" s="75"/>
      <c r="F231" s="32" t="s">
        <v>758</v>
      </c>
      <c r="G231" s="12">
        <v>15000</v>
      </c>
      <c r="H231" s="10"/>
      <c r="I231" s="7" t="s">
        <v>689</v>
      </c>
      <c r="J231" s="13"/>
      <c r="K231" s="129"/>
    </row>
    <row r="232" spans="1:11" ht="15">
      <c r="A232" s="37">
        <v>23</v>
      </c>
      <c r="B232" s="52"/>
      <c r="C232" s="52" t="s">
        <v>584</v>
      </c>
      <c r="D232" s="52" t="s">
        <v>585</v>
      </c>
      <c r="E232" s="75"/>
      <c r="F232" s="52" t="s">
        <v>760</v>
      </c>
      <c r="G232" s="12">
        <v>15000</v>
      </c>
      <c r="H232" s="10"/>
      <c r="I232" s="7" t="s">
        <v>689</v>
      </c>
      <c r="J232" s="13"/>
      <c r="K232" s="129"/>
    </row>
    <row r="233" spans="1:11" ht="15">
      <c r="A233" s="37">
        <v>24</v>
      </c>
      <c r="B233" s="52" t="s">
        <v>577</v>
      </c>
      <c r="C233" s="52" t="s">
        <v>578</v>
      </c>
      <c r="D233" s="52" t="s">
        <v>579</v>
      </c>
      <c r="E233" s="75" t="s">
        <v>580</v>
      </c>
      <c r="F233" s="52" t="s">
        <v>9</v>
      </c>
      <c r="G233" s="12">
        <v>10000</v>
      </c>
      <c r="H233" s="10"/>
      <c r="I233" s="7" t="s">
        <v>689</v>
      </c>
      <c r="J233" s="13"/>
      <c r="K233" s="129"/>
    </row>
    <row r="234" spans="1:11" ht="15">
      <c r="A234" s="37">
        <v>25</v>
      </c>
      <c r="B234" s="52" t="s">
        <v>563</v>
      </c>
      <c r="C234" s="52" t="s">
        <v>564</v>
      </c>
      <c r="D234" s="52" t="s">
        <v>565</v>
      </c>
      <c r="E234" s="75" t="s">
        <v>566</v>
      </c>
      <c r="F234" s="52" t="s">
        <v>9</v>
      </c>
      <c r="G234" s="12">
        <v>10000</v>
      </c>
      <c r="H234" s="10"/>
      <c r="I234" s="7" t="s">
        <v>689</v>
      </c>
      <c r="J234" s="13"/>
      <c r="K234" s="129"/>
    </row>
    <row r="235" spans="1:11" ht="15">
      <c r="A235" s="37">
        <v>26</v>
      </c>
      <c r="B235" s="52" t="s">
        <v>567</v>
      </c>
      <c r="C235" s="52" t="s">
        <v>568</v>
      </c>
      <c r="D235" s="52" t="s">
        <v>569</v>
      </c>
      <c r="E235" s="75" t="s">
        <v>570</v>
      </c>
      <c r="F235" s="32" t="s">
        <v>758</v>
      </c>
      <c r="G235" s="12">
        <v>10000</v>
      </c>
      <c r="H235" s="10"/>
      <c r="I235" s="7" t="s">
        <v>689</v>
      </c>
      <c r="J235" s="13"/>
      <c r="K235" s="129"/>
    </row>
    <row r="236" spans="1:11" ht="15">
      <c r="A236" s="37">
        <v>27</v>
      </c>
      <c r="B236" s="52" t="s">
        <v>581</v>
      </c>
      <c r="C236" s="52" t="s">
        <v>582</v>
      </c>
      <c r="D236" s="52" t="s">
        <v>565</v>
      </c>
      <c r="E236" s="75" t="s">
        <v>583</v>
      </c>
      <c r="F236" s="32" t="s">
        <v>758</v>
      </c>
      <c r="G236" s="12">
        <v>10000</v>
      </c>
      <c r="H236" s="10"/>
      <c r="I236" s="7" t="s">
        <v>689</v>
      </c>
      <c r="J236" s="13"/>
      <c r="K236" s="129"/>
    </row>
    <row r="237" spans="1:11" ht="15">
      <c r="A237" s="37">
        <v>28</v>
      </c>
      <c r="B237" s="52"/>
      <c r="C237" s="52" t="s">
        <v>537</v>
      </c>
      <c r="D237" s="52" t="s">
        <v>538</v>
      </c>
      <c r="E237" s="75" t="s">
        <v>539</v>
      </c>
      <c r="F237" s="32" t="s">
        <v>758</v>
      </c>
      <c r="G237" s="12">
        <v>10000</v>
      </c>
      <c r="H237" s="10"/>
      <c r="I237" s="7" t="s">
        <v>689</v>
      </c>
      <c r="J237" s="13"/>
      <c r="K237" s="129"/>
    </row>
    <row r="238" spans="1:11" ht="15">
      <c r="A238" s="37">
        <v>29</v>
      </c>
      <c r="B238" s="52"/>
      <c r="C238" s="52" t="s">
        <v>587</v>
      </c>
      <c r="D238" s="52" t="s">
        <v>585</v>
      </c>
      <c r="E238" s="75"/>
      <c r="F238" s="32" t="s">
        <v>758</v>
      </c>
      <c r="G238" s="12">
        <v>10000</v>
      </c>
      <c r="H238" s="10"/>
      <c r="I238" s="7" t="s">
        <v>689</v>
      </c>
      <c r="J238" s="13"/>
      <c r="K238" s="129"/>
    </row>
    <row r="239" spans="1:11" ht="15">
      <c r="A239" s="37">
        <v>30</v>
      </c>
      <c r="B239" s="52"/>
      <c r="C239" s="52" t="s">
        <v>540</v>
      </c>
      <c r="D239" s="52" t="s">
        <v>538</v>
      </c>
      <c r="E239" s="75"/>
      <c r="F239" s="32" t="s">
        <v>758</v>
      </c>
      <c r="G239" s="12">
        <v>10000</v>
      </c>
      <c r="H239" s="10"/>
      <c r="I239" s="7" t="s">
        <v>689</v>
      </c>
      <c r="J239" s="13"/>
      <c r="K239" s="129"/>
    </row>
    <row r="240" spans="1:11" ht="15">
      <c r="A240" s="37">
        <v>31</v>
      </c>
      <c r="B240" s="52"/>
      <c r="C240" s="52" t="s">
        <v>591</v>
      </c>
      <c r="D240" s="52" t="s">
        <v>589</v>
      </c>
      <c r="E240" s="75" t="s">
        <v>592</v>
      </c>
      <c r="F240" s="32" t="s">
        <v>758</v>
      </c>
      <c r="G240" s="12">
        <v>8000</v>
      </c>
      <c r="H240" s="10"/>
      <c r="I240" s="7" t="s">
        <v>689</v>
      </c>
      <c r="J240" s="13"/>
      <c r="K240" s="129"/>
    </row>
    <row r="241" spans="1:11" ht="15">
      <c r="A241" s="37">
        <v>32</v>
      </c>
      <c r="B241" s="52"/>
      <c r="C241" s="52" t="s">
        <v>515</v>
      </c>
      <c r="D241" s="52" t="s">
        <v>512</v>
      </c>
      <c r="E241" s="75" t="s">
        <v>516</v>
      </c>
      <c r="F241" s="32" t="s">
        <v>758</v>
      </c>
      <c r="G241" s="12">
        <v>5000</v>
      </c>
      <c r="H241" s="10"/>
      <c r="I241" s="7" t="s">
        <v>689</v>
      </c>
      <c r="J241" s="13"/>
      <c r="K241" s="129"/>
    </row>
    <row r="242" spans="1:11" ht="15">
      <c r="A242" s="37">
        <v>33</v>
      </c>
      <c r="B242" s="52"/>
      <c r="C242" s="52" t="s">
        <v>588</v>
      </c>
      <c r="D242" s="52" t="s">
        <v>589</v>
      </c>
      <c r="E242" s="75" t="s">
        <v>590</v>
      </c>
      <c r="F242" s="32" t="s">
        <v>758</v>
      </c>
      <c r="G242" s="12">
        <v>3000</v>
      </c>
      <c r="H242" s="10"/>
      <c r="I242" s="7" t="s">
        <v>689</v>
      </c>
      <c r="J242" s="13"/>
      <c r="K242" s="129"/>
    </row>
    <row r="243" spans="1:11" ht="15">
      <c r="A243" s="37">
        <v>34</v>
      </c>
      <c r="B243" s="52"/>
      <c r="C243" s="52" t="s">
        <v>547</v>
      </c>
      <c r="D243" s="52" t="s">
        <v>548</v>
      </c>
      <c r="E243" s="75"/>
      <c r="F243" s="52" t="s">
        <v>9</v>
      </c>
      <c r="G243" s="12">
        <v>1000</v>
      </c>
      <c r="H243" s="10"/>
      <c r="I243" s="7" t="s">
        <v>689</v>
      </c>
      <c r="J243" s="13"/>
      <c r="K243" s="129"/>
    </row>
    <row r="244" spans="1:11" ht="15">
      <c r="A244" s="37">
        <v>35</v>
      </c>
      <c r="B244" s="118"/>
      <c r="C244" s="82" t="s">
        <v>517</v>
      </c>
      <c r="D244" s="82" t="s">
        <v>512</v>
      </c>
      <c r="E244" s="81" t="s">
        <v>518</v>
      </c>
      <c r="F244" s="32" t="s">
        <v>758</v>
      </c>
      <c r="G244" s="36">
        <v>1000</v>
      </c>
      <c r="H244" s="20"/>
      <c r="I244" s="7" t="s">
        <v>689</v>
      </c>
      <c r="J244" s="21"/>
      <c r="K244" s="129"/>
    </row>
    <row r="245" spans="1:11" ht="15">
      <c r="A245" s="30" t="s">
        <v>357</v>
      </c>
      <c r="B245" s="30" t="s">
        <v>217</v>
      </c>
      <c r="C245" s="30"/>
      <c r="D245" s="30"/>
      <c r="E245" s="30"/>
      <c r="F245" s="63"/>
      <c r="G245" s="40">
        <f>SUM(G246:G279)</f>
        <v>306000</v>
      </c>
      <c r="H245" s="41"/>
      <c r="I245" s="41"/>
      <c r="J245" s="24">
        <f>COUNTIF(J246:J279,"x")</f>
        <v>1</v>
      </c>
      <c r="K245" s="129"/>
    </row>
    <row r="246" spans="1:11" ht="30">
      <c r="A246" s="42">
        <v>6</v>
      </c>
      <c r="B246" s="75"/>
      <c r="C246" s="75" t="s">
        <v>268</v>
      </c>
      <c r="D246" s="75" t="s">
        <v>269</v>
      </c>
      <c r="E246" s="75" t="s">
        <v>270</v>
      </c>
      <c r="F246" s="107" t="s">
        <v>743</v>
      </c>
      <c r="G246" s="9">
        <v>50000</v>
      </c>
      <c r="H246" s="18"/>
      <c r="I246" s="7" t="s">
        <v>689</v>
      </c>
      <c r="J246" s="11"/>
      <c r="K246" s="129"/>
    </row>
    <row r="247" spans="1:11" ht="15">
      <c r="A247" s="42">
        <v>7</v>
      </c>
      <c r="B247" s="52"/>
      <c r="C247" s="52" t="s">
        <v>288</v>
      </c>
      <c r="D247" s="52" t="s">
        <v>289</v>
      </c>
      <c r="E247" s="75" t="s">
        <v>290</v>
      </c>
      <c r="F247" s="108" t="s">
        <v>853</v>
      </c>
      <c r="G247" s="14">
        <v>45300</v>
      </c>
      <c r="H247" s="15"/>
      <c r="I247" s="7" t="s">
        <v>689</v>
      </c>
      <c r="J247" s="13"/>
      <c r="K247" s="129"/>
    </row>
    <row r="248" spans="1:11" ht="15">
      <c r="A248" s="42">
        <v>9</v>
      </c>
      <c r="B248" s="52"/>
      <c r="C248" s="52" t="s">
        <v>271</v>
      </c>
      <c r="D248" s="52" t="s">
        <v>269</v>
      </c>
      <c r="E248" s="75" t="s">
        <v>272</v>
      </c>
      <c r="F248" s="32" t="s">
        <v>758</v>
      </c>
      <c r="G248" s="12">
        <v>33000</v>
      </c>
      <c r="H248" s="10"/>
      <c r="I248" s="7" t="s">
        <v>689</v>
      </c>
      <c r="J248" s="13"/>
      <c r="K248" s="129"/>
    </row>
    <row r="249" spans="1:11" ht="15">
      <c r="A249" s="42">
        <v>12</v>
      </c>
      <c r="B249" s="52" t="s">
        <v>349</v>
      </c>
      <c r="C249" s="52" t="s">
        <v>350</v>
      </c>
      <c r="D249" s="52" t="s">
        <v>351</v>
      </c>
      <c r="E249" s="75" t="s">
        <v>352</v>
      </c>
      <c r="F249" s="32" t="s">
        <v>758</v>
      </c>
      <c r="G249" s="12">
        <v>20000</v>
      </c>
      <c r="H249" s="10"/>
      <c r="I249" s="7" t="s">
        <v>689</v>
      </c>
      <c r="J249" s="13"/>
      <c r="K249" s="129"/>
    </row>
    <row r="250" spans="1:11" ht="15">
      <c r="A250" s="42">
        <v>13</v>
      </c>
      <c r="B250" s="52" t="s">
        <v>306</v>
      </c>
      <c r="C250" s="52" t="s">
        <v>307</v>
      </c>
      <c r="D250" s="52" t="s">
        <v>308</v>
      </c>
      <c r="E250" s="75" t="s">
        <v>309</v>
      </c>
      <c r="F250" s="32" t="s">
        <v>758</v>
      </c>
      <c r="G250" s="12">
        <v>16000</v>
      </c>
      <c r="H250" s="10"/>
      <c r="I250" s="7" t="s">
        <v>689</v>
      </c>
      <c r="J250" s="13"/>
      <c r="K250" s="129"/>
    </row>
    <row r="251" spans="1:11" ht="15">
      <c r="A251" s="42">
        <v>16</v>
      </c>
      <c r="B251" s="52"/>
      <c r="C251" s="52" t="s">
        <v>321</v>
      </c>
      <c r="D251" s="52" t="s">
        <v>322</v>
      </c>
      <c r="E251" s="75" t="s">
        <v>323</v>
      </c>
      <c r="F251" s="52" t="s">
        <v>761</v>
      </c>
      <c r="G251" s="12">
        <v>15000</v>
      </c>
      <c r="H251" s="10"/>
      <c r="I251" s="7" t="s">
        <v>689</v>
      </c>
      <c r="J251" s="13"/>
      <c r="K251" s="129"/>
    </row>
    <row r="252" spans="1:11" ht="15">
      <c r="A252" s="42">
        <v>18</v>
      </c>
      <c r="B252" s="52" t="s">
        <v>273</v>
      </c>
      <c r="C252" s="52" t="s">
        <v>274</v>
      </c>
      <c r="D252" s="52" t="s">
        <v>275</v>
      </c>
      <c r="E252" s="75" t="s">
        <v>276</v>
      </c>
      <c r="F252" s="78" t="s">
        <v>720</v>
      </c>
      <c r="G252" s="12">
        <v>15000</v>
      </c>
      <c r="H252" s="20"/>
      <c r="I252" s="7" t="s">
        <v>689</v>
      </c>
      <c r="J252" s="13"/>
      <c r="K252" s="129"/>
    </row>
    <row r="253" spans="1:12" ht="30">
      <c r="A253" s="42">
        <v>19</v>
      </c>
      <c r="B253" s="75"/>
      <c r="C253" s="75" t="s">
        <v>324</v>
      </c>
      <c r="D253" s="75" t="s">
        <v>308</v>
      </c>
      <c r="E253" s="75"/>
      <c r="F253" s="110" t="s">
        <v>744</v>
      </c>
      <c r="G253" s="146">
        <v>12000</v>
      </c>
      <c r="H253" s="147"/>
      <c r="I253" s="7" t="s">
        <v>689</v>
      </c>
      <c r="J253" s="148"/>
      <c r="K253" s="137"/>
      <c r="L253" s="138"/>
    </row>
    <row r="254" spans="1:11" ht="15">
      <c r="A254" s="42">
        <v>20</v>
      </c>
      <c r="B254" s="75"/>
      <c r="C254" s="75" t="s">
        <v>277</v>
      </c>
      <c r="D254" s="75" t="s">
        <v>278</v>
      </c>
      <c r="E254" s="75" t="s">
        <v>279</v>
      </c>
      <c r="F254" s="75" t="s">
        <v>18</v>
      </c>
      <c r="G254" s="9">
        <v>10000</v>
      </c>
      <c r="H254" s="26"/>
      <c r="I254" s="7" t="s">
        <v>689</v>
      </c>
      <c r="J254" s="11" t="s">
        <v>689</v>
      </c>
      <c r="K254" s="129"/>
    </row>
    <row r="255" spans="1:11" ht="45">
      <c r="A255" s="42">
        <v>23</v>
      </c>
      <c r="B255" s="75"/>
      <c r="C255" s="75" t="s">
        <v>265</v>
      </c>
      <c r="D255" s="75" t="s">
        <v>266</v>
      </c>
      <c r="E255" s="75" t="s">
        <v>267</v>
      </c>
      <c r="F255" s="107" t="s">
        <v>746</v>
      </c>
      <c r="G255" s="9">
        <v>8000</v>
      </c>
      <c r="H255" s="18"/>
      <c r="I255" s="7" t="s">
        <v>689</v>
      </c>
      <c r="J255" s="11"/>
      <c r="K255" s="129"/>
    </row>
    <row r="256" spans="1:11" ht="15">
      <c r="A256" s="42">
        <v>24</v>
      </c>
      <c r="B256" s="52" t="s">
        <v>252</v>
      </c>
      <c r="C256" s="52" t="s">
        <v>253</v>
      </c>
      <c r="D256" s="52" t="s">
        <v>246</v>
      </c>
      <c r="E256" s="75" t="s">
        <v>254</v>
      </c>
      <c r="F256" s="78" t="s">
        <v>721</v>
      </c>
      <c r="G256" s="12">
        <v>7000</v>
      </c>
      <c r="H256" s="10" t="s">
        <v>689</v>
      </c>
      <c r="I256" s="10"/>
      <c r="J256" s="13"/>
      <c r="K256" s="129"/>
    </row>
    <row r="257" spans="1:11" ht="15">
      <c r="A257" s="42">
        <v>25</v>
      </c>
      <c r="B257" s="52" t="s">
        <v>294</v>
      </c>
      <c r="C257" s="52" t="s">
        <v>295</v>
      </c>
      <c r="D257" s="52" t="s">
        <v>296</v>
      </c>
      <c r="E257" s="75" t="s">
        <v>297</v>
      </c>
      <c r="F257" s="52" t="s">
        <v>18</v>
      </c>
      <c r="G257" s="12">
        <v>6000</v>
      </c>
      <c r="H257" s="10"/>
      <c r="I257" s="7" t="s">
        <v>689</v>
      </c>
      <c r="J257" s="13"/>
      <c r="K257" s="129"/>
    </row>
    <row r="258" spans="1:11" ht="15">
      <c r="A258" s="42">
        <v>26</v>
      </c>
      <c r="B258" s="52" t="s">
        <v>302</v>
      </c>
      <c r="C258" s="52" t="s">
        <v>303</v>
      </c>
      <c r="D258" s="52" t="s">
        <v>304</v>
      </c>
      <c r="E258" s="75" t="s">
        <v>305</v>
      </c>
      <c r="F258" s="52" t="s">
        <v>18</v>
      </c>
      <c r="G258" s="12">
        <v>6000</v>
      </c>
      <c r="H258" s="10"/>
      <c r="I258" s="7" t="s">
        <v>689</v>
      </c>
      <c r="J258" s="13"/>
      <c r="K258" s="129"/>
    </row>
    <row r="259" spans="1:11" ht="15">
      <c r="A259" s="42">
        <v>27</v>
      </c>
      <c r="B259" s="52"/>
      <c r="C259" s="52" t="s">
        <v>339</v>
      </c>
      <c r="D259" s="52" t="s">
        <v>340</v>
      </c>
      <c r="E259" s="75" t="s">
        <v>341</v>
      </c>
      <c r="F259" s="52" t="s">
        <v>18</v>
      </c>
      <c r="G259" s="12">
        <v>6000</v>
      </c>
      <c r="H259" s="10"/>
      <c r="I259" s="7" t="s">
        <v>689</v>
      </c>
      <c r="J259" s="13"/>
      <c r="K259" s="129"/>
    </row>
    <row r="260" spans="1:11" ht="15">
      <c r="A260" s="42">
        <v>28</v>
      </c>
      <c r="B260" s="52"/>
      <c r="C260" s="52" t="s">
        <v>300</v>
      </c>
      <c r="D260" s="52" t="s">
        <v>301</v>
      </c>
      <c r="E260" s="75"/>
      <c r="F260" s="52" t="s">
        <v>18</v>
      </c>
      <c r="G260" s="12">
        <v>5000</v>
      </c>
      <c r="H260" s="10"/>
      <c r="I260" s="7" t="s">
        <v>689</v>
      </c>
      <c r="J260" s="13"/>
      <c r="K260" s="129"/>
    </row>
    <row r="261" spans="1:11" ht="15">
      <c r="A261" s="42">
        <v>29</v>
      </c>
      <c r="B261" s="52"/>
      <c r="C261" s="52" t="s">
        <v>291</v>
      </c>
      <c r="D261" s="52" t="s">
        <v>292</v>
      </c>
      <c r="E261" s="75"/>
      <c r="F261" s="52" t="s">
        <v>18</v>
      </c>
      <c r="G261" s="12">
        <v>5000</v>
      </c>
      <c r="H261" s="10"/>
      <c r="I261" s="7" t="s">
        <v>689</v>
      </c>
      <c r="J261" s="13"/>
      <c r="K261" s="129"/>
    </row>
    <row r="262" spans="1:11" ht="15">
      <c r="A262" s="42">
        <v>30</v>
      </c>
      <c r="B262" s="52"/>
      <c r="C262" s="52" t="s">
        <v>230</v>
      </c>
      <c r="D262" s="52" t="s">
        <v>228</v>
      </c>
      <c r="E262" s="75" t="s">
        <v>231</v>
      </c>
      <c r="F262" s="52" t="s">
        <v>18</v>
      </c>
      <c r="G262" s="12">
        <v>5000</v>
      </c>
      <c r="H262" s="10"/>
      <c r="I262" s="7" t="s">
        <v>689</v>
      </c>
      <c r="J262" s="13"/>
      <c r="K262" s="129"/>
    </row>
    <row r="263" spans="1:11" ht="15">
      <c r="A263" s="42">
        <v>31</v>
      </c>
      <c r="B263" s="52" t="s">
        <v>335</v>
      </c>
      <c r="C263" s="52" t="s">
        <v>336</v>
      </c>
      <c r="D263" s="52" t="s">
        <v>337</v>
      </c>
      <c r="E263" s="75" t="s">
        <v>338</v>
      </c>
      <c r="F263" s="52" t="s">
        <v>18</v>
      </c>
      <c r="G263" s="12">
        <v>5000</v>
      </c>
      <c r="H263" s="10"/>
      <c r="I263" s="7" t="s">
        <v>689</v>
      </c>
      <c r="J263" s="13"/>
      <c r="K263" s="129"/>
    </row>
    <row r="264" spans="1:11" ht="15">
      <c r="A264" s="42">
        <v>32</v>
      </c>
      <c r="B264" s="52"/>
      <c r="C264" s="52" t="s">
        <v>262</v>
      </c>
      <c r="D264" s="52" t="s">
        <v>263</v>
      </c>
      <c r="E264" s="75" t="s">
        <v>264</v>
      </c>
      <c r="F264" s="78" t="s">
        <v>688</v>
      </c>
      <c r="G264" s="12">
        <v>5000</v>
      </c>
      <c r="H264" s="10"/>
      <c r="I264" s="7" t="s">
        <v>689</v>
      </c>
      <c r="J264" s="13"/>
      <c r="K264" s="129"/>
    </row>
    <row r="265" spans="1:11" ht="15">
      <c r="A265" s="42">
        <v>33</v>
      </c>
      <c r="B265" s="52"/>
      <c r="C265" s="52" t="s">
        <v>241</v>
      </c>
      <c r="D265" s="52" t="s">
        <v>242</v>
      </c>
      <c r="E265" s="75" t="s">
        <v>243</v>
      </c>
      <c r="F265" s="102" t="s">
        <v>722</v>
      </c>
      <c r="G265" s="12">
        <v>5000</v>
      </c>
      <c r="H265" s="10"/>
      <c r="I265" s="7" t="s">
        <v>689</v>
      </c>
      <c r="J265" s="13"/>
      <c r="K265" s="129"/>
    </row>
    <row r="266" spans="1:11" ht="15">
      <c r="A266" s="42">
        <v>34</v>
      </c>
      <c r="B266" s="52"/>
      <c r="C266" s="52" t="s">
        <v>346</v>
      </c>
      <c r="D266" s="52" t="s">
        <v>347</v>
      </c>
      <c r="E266" s="75" t="s">
        <v>348</v>
      </c>
      <c r="F266" s="52" t="s">
        <v>18</v>
      </c>
      <c r="G266" s="12">
        <v>3000</v>
      </c>
      <c r="H266" s="10"/>
      <c r="I266" s="7" t="s">
        <v>689</v>
      </c>
      <c r="J266" s="13"/>
      <c r="K266" s="129"/>
    </row>
    <row r="267" spans="1:11" ht="15">
      <c r="A267" s="42">
        <v>35</v>
      </c>
      <c r="B267" s="52" t="s">
        <v>248</v>
      </c>
      <c r="C267" s="52" t="s">
        <v>249</v>
      </c>
      <c r="D267" s="52" t="s">
        <v>250</v>
      </c>
      <c r="E267" s="75" t="s">
        <v>251</v>
      </c>
      <c r="F267" s="78" t="s">
        <v>723</v>
      </c>
      <c r="G267" s="12">
        <v>3000</v>
      </c>
      <c r="H267" s="10"/>
      <c r="I267" s="7" t="s">
        <v>689</v>
      </c>
      <c r="J267" s="13"/>
      <c r="K267" s="129"/>
    </row>
    <row r="268" spans="1:11" ht="45">
      <c r="A268" s="42">
        <v>36</v>
      </c>
      <c r="B268" s="75"/>
      <c r="C268" s="75" t="s">
        <v>283</v>
      </c>
      <c r="D268" s="75" t="s">
        <v>284</v>
      </c>
      <c r="E268" s="75" t="s">
        <v>285</v>
      </c>
      <c r="F268" s="107" t="s">
        <v>747</v>
      </c>
      <c r="G268" s="12">
        <v>3000</v>
      </c>
      <c r="H268" s="18"/>
      <c r="I268" s="7" t="s">
        <v>689</v>
      </c>
      <c r="J268" s="11"/>
      <c r="K268" s="129"/>
    </row>
    <row r="269" spans="1:11" ht="30">
      <c r="A269" s="42">
        <v>37</v>
      </c>
      <c r="B269" s="75"/>
      <c r="C269" s="75" t="s">
        <v>280</v>
      </c>
      <c r="D269" s="75" t="s">
        <v>281</v>
      </c>
      <c r="E269" s="75" t="s">
        <v>282</v>
      </c>
      <c r="F269" s="107" t="s">
        <v>748</v>
      </c>
      <c r="G269" s="9">
        <v>2700</v>
      </c>
      <c r="H269" s="18"/>
      <c r="I269" s="7" t="s">
        <v>689</v>
      </c>
      <c r="J269" s="11"/>
      <c r="K269" s="129"/>
    </row>
    <row r="270" spans="1:11" ht="15">
      <c r="A270" s="42">
        <v>38</v>
      </c>
      <c r="B270" s="52" t="s">
        <v>255</v>
      </c>
      <c r="C270" s="52" t="s">
        <v>256</v>
      </c>
      <c r="D270" s="52" t="s">
        <v>257</v>
      </c>
      <c r="E270" s="75" t="s">
        <v>258</v>
      </c>
      <c r="F270" s="78" t="s">
        <v>758</v>
      </c>
      <c r="G270" s="12">
        <v>2000</v>
      </c>
      <c r="H270" s="10"/>
      <c r="I270" s="7" t="s">
        <v>689</v>
      </c>
      <c r="J270" s="13"/>
      <c r="K270" s="129"/>
    </row>
    <row r="271" spans="1:11" ht="15">
      <c r="A271" s="42">
        <v>39</v>
      </c>
      <c r="B271" s="52"/>
      <c r="C271" s="52" t="s">
        <v>236</v>
      </c>
      <c r="D271" s="52" t="s">
        <v>237</v>
      </c>
      <c r="E271" s="75" t="s">
        <v>238</v>
      </c>
      <c r="F271" s="78" t="s">
        <v>758</v>
      </c>
      <c r="G271" s="12">
        <v>2000</v>
      </c>
      <c r="H271" s="10"/>
      <c r="I271" s="7" t="s">
        <v>689</v>
      </c>
      <c r="J271" s="13"/>
      <c r="K271" s="129"/>
    </row>
    <row r="272" spans="1:11" ht="15">
      <c r="A272" s="42">
        <v>41</v>
      </c>
      <c r="B272" s="52"/>
      <c r="C272" s="52" t="s">
        <v>239</v>
      </c>
      <c r="D272" s="52" t="s">
        <v>240</v>
      </c>
      <c r="E272" s="75"/>
      <c r="F272" s="78" t="s">
        <v>758</v>
      </c>
      <c r="G272" s="12">
        <v>2000</v>
      </c>
      <c r="H272" s="10" t="s">
        <v>689</v>
      </c>
      <c r="I272" s="7"/>
      <c r="J272" s="13"/>
      <c r="K272" s="129"/>
    </row>
    <row r="273" spans="1:11" ht="15">
      <c r="A273" s="42">
        <v>42</v>
      </c>
      <c r="B273" s="52"/>
      <c r="C273" s="52" t="s">
        <v>227</v>
      </c>
      <c r="D273" s="52" t="s">
        <v>228</v>
      </c>
      <c r="E273" s="75" t="s">
        <v>229</v>
      </c>
      <c r="F273" s="102" t="s">
        <v>724</v>
      </c>
      <c r="G273" s="12">
        <v>2000</v>
      </c>
      <c r="H273" s="10" t="s">
        <v>689</v>
      </c>
      <c r="I273" s="7"/>
      <c r="J273" s="13"/>
      <c r="K273" s="129"/>
    </row>
    <row r="274" spans="1:11" ht="15">
      <c r="A274" s="42">
        <v>43</v>
      </c>
      <c r="B274" s="52" t="s">
        <v>244</v>
      </c>
      <c r="C274" s="52" t="s">
        <v>245</v>
      </c>
      <c r="D274" s="52" t="s">
        <v>246</v>
      </c>
      <c r="E274" s="75" t="s">
        <v>247</v>
      </c>
      <c r="F274" s="78" t="s">
        <v>725</v>
      </c>
      <c r="G274" s="12">
        <v>2000</v>
      </c>
      <c r="H274" s="10"/>
      <c r="I274" s="7" t="s">
        <v>689</v>
      </c>
      <c r="J274" s="13"/>
      <c r="K274" s="129"/>
    </row>
    <row r="275" spans="1:11" ht="15">
      <c r="A275" s="42">
        <v>44</v>
      </c>
      <c r="B275" s="52" t="s">
        <v>298</v>
      </c>
      <c r="C275" s="52" t="s">
        <v>299</v>
      </c>
      <c r="D275" s="52" t="s">
        <v>292</v>
      </c>
      <c r="E275" s="75"/>
      <c r="F275" s="52" t="s">
        <v>762</v>
      </c>
      <c r="G275" s="12">
        <v>1000</v>
      </c>
      <c r="H275" s="10"/>
      <c r="I275" s="7" t="s">
        <v>689</v>
      </c>
      <c r="J275" s="13"/>
      <c r="K275" s="129"/>
    </row>
    <row r="276" spans="1:11" ht="15">
      <c r="A276" s="42">
        <v>45</v>
      </c>
      <c r="B276" s="52"/>
      <c r="C276" s="52" t="s">
        <v>218</v>
      </c>
      <c r="D276" s="52" t="s">
        <v>219</v>
      </c>
      <c r="E276" s="75" t="s">
        <v>220</v>
      </c>
      <c r="F276" s="52" t="s">
        <v>18</v>
      </c>
      <c r="G276" s="12">
        <v>1000</v>
      </c>
      <c r="H276" s="10"/>
      <c r="I276" s="7" t="s">
        <v>689</v>
      </c>
      <c r="J276" s="13"/>
      <c r="K276" s="129"/>
    </row>
    <row r="277" spans="1:11" ht="15">
      <c r="A277" s="42">
        <v>46</v>
      </c>
      <c r="B277" s="52"/>
      <c r="C277" s="52" t="s">
        <v>224</v>
      </c>
      <c r="D277" s="52" t="s">
        <v>225</v>
      </c>
      <c r="E277" s="75" t="s">
        <v>226</v>
      </c>
      <c r="F277" s="52" t="s">
        <v>18</v>
      </c>
      <c r="G277" s="12">
        <v>1000</v>
      </c>
      <c r="H277" s="10"/>
      <c r="I277" s="7" t="s">
        <v>689</v>
      </c>
      <c r="J277" s="13"/>
      <c r="K277" s="129"/>
    </row>
    <row r="278" spans="1:11" ht="15">
      <c r="A278" s="42">
        <v>47</v>
      </c>
      <c r="B278" s="52"/>
      <c r="C278" s="52" t="s">
        <v>221</v>
      </c>
      <c r="D278" s="52" t="s">
        <v>222</v>
      </c>
      <c r="E278" s="75" t="s">
        <v>223</v>
      </c>
      <c r="F278" s="52" t="s">
        <v>18</v>
      </c>
      <c r="G278" s="12">
        <v>1000</v>
      </c>
      <c r="H278" s="10"/>
      <c r="I278" s="7" t="s">
        <v>689</v>
      </c>
      <c r="J278" s="13"/>
      <c r="K278" s="129"/>
    </row>
    <row r="279" spans="1:11" ht="15">
      <c r="A279" s="42">
        <v>50</v>
      </c>
      <c r="B279" s="52"/>
      <c r="C279" s="52" t="s">
        <v>286</v>
      </c>
      <c r="D279" s="52" t="s">
        <v>287</v>
      </c>
      <c r="E279" s="75"/>
      <c r="F279" s="52" t="s">
        <v>18</v>
      </c>
      <c r="G279" s="12">
        <v>1000</v>
      </c>
      <c r="H279" s="20"/>
      <c r="I279" s="7" t="s">
        <v>689</v>
      </c>
      <c r="J279" s="21"/>
      <c r="K279" s="129"/>
    </row>
    <row r="280" spans="1:11" ht="15">
      <c r="A280" s="2" t="s">
        <v>500</v>
      </c>
      <c r="B280" s="2" t="s">
        <v>644</v>
      </c>
      <c r="C280" s="2"/>
      <c r="D280" s="2"/>
      <c r="E280" s="2"/>
      <c r="F280" s="65"/>
      <c r="G280" s="22">
        <f>SUM(G281:G283)</f>
        <v>80500</v>
      </c>
      <c r="H280" s="23"/>
      <c r="I280" s="23"/>
      <c r="J280" s="24">
        <f>COUNTIF(J281:J283,"x")</f>
        <v>0</v>
      </c>
      <c r="K280" s="129"/>
    </row>
    <row r="281" spans="1:11" ht="31.5" customHeight="1">
      <c r="A281" s="52">
        <v>2</v>
      </c>
      <c r="B281" s="52" t="s">
        <v>674</v>
      </c>
      <c r="C281" s="52" t="s">
        <v>645</v>
      </c>
      <c r="D281" s="52" t="s">
        <v>669</v>
      </c>
      <c r="E281" s="75" t="s">
        <v>646</v>
      </c>
      <c r="F281" s="98" t="s">
        <v>727</v>
      </c>
      <c r="G281" s="14">
        <v>45000</v>
      </c>
      <c r="H281" s="15"/>
      <c r="I281" s="7" t="s">
        <v>689</v>
      </c>
      <c r="J281" s="13"/>
      <c r="K281" s="129"/>
    </row>
    <row r="282" spans="1:11" ht="15">
      <c r="A282" s="52">
        <v>3</v>
      </c>
      <c r="B282" s="52" t="s">
        <v>674</v>
      </c>
      <c r="C282" s="52" t="s">
        <v>648</v>
      </c>
      <c r="D282" s="52" t="s">
        <v>671</v>
      </c>
      <c r="E282" s="75" t="s">
        <v>649</v>
      </c>
      <c r="F282" s="52" t="s">
        <v>544</v>
      </c>
      <c r="G282" s="12">
        <v>35000</v>
      </c>
      <c r="H282" s="10"/>
      <c r="I282" s="7" t="s">
        <v>689</v>
      </c>
      <c r="J282" s="13"/>
      <c r="K282" s="129"/>
    </row>
    <row r="283" spans="1:11" ht="15">
      <c r="A283" s="53">
        <v>4</v>
      </c>
      <c r="B283" s="53" t="s">
        <v>673</v>
      </c>
      <c r="C283" s="53" t="s">
        <v>557</v>
      </c>
      <c r="D283" s="53" t="s">
        <v>670</v>
      </c>
      <c r="E283" s="89" t="s">
        <v>647</v>
      </c>
      <c r="F283" s="53" t="s">
        <v>544</v>
      </c>
      <c r="G283" s="19">
        <v>500</v>
      </c>
      <c r="H283" s="20"/>
      <c r="I283" s="7" t="s">
        <v>689</v>
      </c>
      <c r="J283" s="21"/>
      <c r="K283" s="129"/>
    </row>
    <row r="284" spans="1:11" ht="15">
      <c r="A284" s="30" t="s">
        <v>598</v>
      </c>
      <c r="B284" s="30" t="s">
        <v>106</v>
      </c>
      <c r="C284" s="30"/>
      <c r="D284" s="30"/>
      <c r="E284" s="30"/>
      <c r="F284" s="63"/>
      <c r="G284" s="31">
        <f>SUM(G285:G301)</f>
        <v>290000</v>
      </c>
      <c r="H284" s="23"/>
      <c r="I284" s="23"/>
      <c r="J284" s="24">
        <f>COUNTIF(J285:K301,"x")</f>
        <v>0</v>
      </c>
      <c r="K284" s="129"/>
    </row>
    <row r="285" spans="1:11" ht="30">
      <c r="A285" s="32">
        <v>4</v>
      </c>
      <c r="B285" s="75" t="s">
        <v>764</v>
      </c>
      <c r="C285" s="75" t="s">
        <v>152</v>
      </c>
      <c r="D285" s="75" t="s">
        <v>153</v>
      </c>
      <c r="E285" s="75" t="s">
        <v>154</v>
      </c>
      <c r="F285" s="113" t="s">
        <v>749</v>
      </c>
      <c r="G285" s="16">
        <v>30000</v>
      </c>
      <c r="H285" s="17"/>
      <c r="I285" s="26" t="s">
        <v>689</v>
      </c>
      <c r="J285" s="11"/>
      <c r="K285" s="129"/>
    </row>
    <row r="286" spans="1:11" ht="15">
      <c r="A286" s="32">
        <v>5</v>
      </c>
      <c r="B286" s="52"/>
      <c r="C286" s="52" t="s">
        <v>128</v>
      </c>
      <c r="D286" s="52" t="s">
        <v>129</v>
      </c>
      <c r="E286" s="75"/>
      <c r="F286" s="96" t="s">
        <v>18</v>
      </c>
      <c r="G286" s="14">
        <v>30000</v>
      </c>
      <c r="H286" s="15"/>
      <c r="I286" s="34" t="s">
        <v>689</v>
      </c>
      <c r="J286" s="13"/>
      <c r="K286" s="129"/>
    </row>
    <row r="287" spans="1:11" ht="15">
      <c r="A287" s="32">
        <v>8</v>
      </c>
      <c r="B287" s="52"/>
      <c r="C287" s="52" t="s">
        <v>118</v>
      </c>
      <c r="D287" s="52" t="s">
        <v>119</v>
      </c>
      <c r="E287" s="75" t="s">
        <v>120</v>
      </c>
      <c r="F287" s="52" t="s">
        <v>18</v>
      </c>
      <c r="G287" s="12">
        <v>20000</v>
      </c>
      <c r="H287" s="10" t="s">
        <v>689</v>
      </c>
      <c r="I287" s="10"/>
      <c r="J287" s="13"/>
      <c r="K287" s="129"/>
    </row>
    <row r="288" spans="1:11" ht="15">
      <c r="A288" s="32">
        <v>9</v>
      </c>
      <c r="B288" s="52"/>
      <c r="C288" s="52" t="s">
        <v>125</v>
      </c>
      <c r="D288" s="52" t="s">
        <v>126</v>
      </c>
      <c r="E288" s="75" t="s">
        <v>127</v>
      </c>
      <c r="F288" s="52" t="s">
        <v>18</v>
      </c>
      <c r="G288" s="12">
        <v>20000</v>
      </c>
      <c r="H288" s="10"/>
      <c r="I288" s="10" t="s">
        <v>689</v>
      </c>
      <c r="J288" s="13"/>
      <c r="K288" s="129"/>
    </row>
    <row r="289" spans="1:11" ht="15">
      <c r="A289" s="32">
        <v>10</v>
      </c>
      <c r="B289" s="52"/>
      <c r="C289" s="52" t="s">
        <v>150</v>
      </c>
      <c r="D289" s="52" t="s">
        <v>151</v>
      </c>
      <c r="E289" s="75"/>
      <c r="F289" s="52" t="s">
        <v>18</v>
      </c>
      <c r="G289" s="12">
        <v>20000</v>
      </c>
      <c r="H289" s="10"/>
      <c r="I289" s="10" t="s">
        <v>689</v>
      </c>
      <c r="J289" s="13"/>
      <c r="K289" s="129"/>
    </row>
    <row r="290" spans="1:11" ht="15">
      <c r="A290" s="32">
        <v>11</v>
      </c>
      <c r="B290" s="52"/>
      <c r="C290" s="52" t="s">
        <v>123</v>
      </c>
      <c r="D290" s="52" t="s">
        <v>119</v>
      </c>
      <c r="E290" s="75"/>
      <c r="F290" s="52" t="s">
        <v>18</v>
      </c>
      <c r="G290" s="12">
        <v>20000</v>
      </c>
      <c r="H290" s="10"/>
      <c r="I290" s="10" t="s">
        <v>689</v>
      </c>
      <c r="J290" s="13"/>
      <c r="K290" s="129"/>
    </row>
    <row r="291" spans="1:11" ht="15">
      <c r="A291" s="32">
        <v>12</v>
      </c>
      <c r="B291" s="52" t="s">
        <v>765</v>
      </c>
      <c r="C291" s="52" t="s">
        <v>139</v>
      </c>
      <c r="D291" s="52" t="s">
        <v>140</v>
      </c>
      <c r="E291" s="75" t="s">
        <v>141</v>
      </c>
      <c r="F291" s="52" t="s">
        <v>122</v>
      </c>
      <c r="G291" s="12">
        <v>20000</v>
      </c>
      <c r="H291" s="10" t="s">
        <v>689</v>
      </c>
      <c r="I291" s="10"/>
      <c r="J291" s="13"/>
      <c r="K291" s="129"/>
    </row>
    <row r="292" spans="1:11" ht="15">
      <c r="A292" s="32">
        <v>13</v>
      </c>
      <c r="B292" s="52"/>
      <c r="C292" s="52" t="s">
        <v>130</v>
      </c>
      <c r="D292" s="52" t="s">
        <v>129</v>
      </c>
      <c r="E292" s="75"/>
      <c r="F292" s="52" t="s">
        <v>839</v>
      </c>
      <c r="G292" s="14">
        <v>17000</v>
      </c>
      <c r="H292" s="15"/>
      <c r="I292" s="15" t="s">
        <v>689</v>
      </c>
      <c r="J292" s="13"/>
      <c r="K292" s="129"/>
    </row>
    <row r="293" spans="1:11" ht="15">
      <c r="A293" s="32">
        <v>14</v>
      </c>
      <c r="B293" s="52"/>
      <c r="C293" s="52" t="s">
        <v>121</v>
      </c>
      <c r="D293" s="52" t="s">
        <v>119</v>
      </c>
      <c r="E293" s="95"/>
      <c r="F293" s="52" t="s">
        <v>840</v>
      </c>
      <c r="G293" s="12">
        <v>15000</v>
      </c>
      <c r="H293" s="10" t="s">
        <v>689</v>
      </c>
      <c r="I293" s="10"/>
      <c r="J293" s="13"/>
      <c r="K293" s="129"/>
    </row>
    <row r="294" spans="1:11" ht="15">
      <c r="A294" s="32">
        <v>15</v>
      </c>
      <c r="B294" s="52"/>
      <c r="C294" s="52" t="s">
        <v>131</v>
      </c>
      <c r="D294" s="52" t="s">
        <v>129</v>
      </c>
      <c r="E294" s="75"/>
      <c r="F294" s="52" t="s">
        <v>18</v>
      </c>
      <c r="G294" s="12">
        <v>15000</v>
      </c>
      <c r="H294" s="10"/>
      <c r="I294" s="10" t="s">
        <v>689</v>
      </c>
      <c r="J294" s="13"/>
      <c r="K294" s="129"/>
    </row>
    <row r="295" spans="1:11" ht="15">
      <c r="A295" s="32">
        <v>16</v>
      </c>
      <c r="B295" s="52"/>
      <c r="C295" s="52" t="s">
        <v>135</v>
      </c>
      <c r="D295" s="52" t="s">
        <v>136</v>
      </c>
      <c r="E295" s="75"/>
      <c r="F295" s="52" t="s">
        <v>18</v>
      </c>
      <c r="G295" s="12">
        <v>15000</v>
      </c>
      <c r="H295" s="10"/>
      <c r="I295" s="10" t="s">
        <v>689</v>
      </c>
      <c r="J295" s="13"/>
      <c r="K295" s="129"/>
    </row>
    <row r="296" spans="1:11" ht="15">
      <c r="A296" s="32">
        <v>17</v>
      </c>
      <c r="B296" s="52"/>
      <c r="C296" s="52" t="s">
        <v>110</v>
      </c>
      <c r="D296" s="52" t="s">
        <v>111</v>
      </c>
      <c r="E296" s="75"/>
      <c r="F296" s="52" t="s">
        <v>18</v>
      </c>
      <c r="G296" s="12">
        <v>15000</v>
      </c>
      <c r="H296" s="10"/>
      <c r="I296" s="10" t="s">
        <v>689</v>
      </c>
      <c r="J296" s="13"/>
      <c r="K296" s="129"/>
    </row>
    <row r="297" spans="1:11" ht="15">
      <c r="A297" s="32">
        <v>18</v>
      </c>
      <c r="B297" s="52"/>
      <c r="C297" s="52" t="s">
        <v>132</v>
      </c>
      <c r="D297" s="52" t="s">
        <v>133</v>
      </c>
      <c r="E297" s="75"/>
      <c r="F297" s="52" t="s">
        <v>841</v>
      </c>
      <c r="G297" s="12">
        <v>13000</v>
      </c>
      <c r="H297" s="10"/>
      <c r="I297" s="10" t="s">
        <v>689</v>
      </c>
      <c r="J297" s="13"/>
      <c r="K297" s="129"/>
    </row>
    <row r="298" spans="1:11" ht="15">
      <c r="A298" s="32">
        <v>19</v>
      </c>
      <c r="B298" s="52"/>
      <c r="C298" s="52" t="s">
        <v>142</v>
      </c>
      <c r="D298" s="52" t="s">
        <v>140</v>
      </c>
      <c r="E298" s="75"/>
      <c r="F298" s="52" t="s">
        <v>18</v>
      </c>
      <c r="G298" s="12">
        <v>10000</v>
      </c>
      <c r="H298" s="10"/>
      <c r="I298" s="10" t="s">
        <v>689</v>
      </c>
      <c r="J298" s="13"/>
      <c r="K298" s="129"/>
    </row>
    <row r="299" spans="1:11" ht="15">
      <c r="A299" s="32">
        <v>20</v>
      </c>
      <c r="B299" s="52"/>
      <c r="C299" s="52" t="s">
        <v>134</v>
      </c>
      <c r="D299" s="52" t="s">
        <v>133</v>
      </c>
      <c r="E299" s="75"/>
      <c r="F299" s="52" t="s">
        <v>18</v>
      </c>
      <c r="G299" s="12">
        <v>10000</v>
      </c>
      <c r="H299" s="10"/>
      <c r="I299" s="10" t="s">
        <v>689</v>
      </c>
      <c r="J299" s="13"/>
      <c r="K299" s="129"/>
    </row>
    <row r="300" spans="1:11" ht="15">
      <c r="A300" s="32">
        <v>21</v>
      </c>
      <c r="B300" s="52"/>
      <c r="C300" s="52" t="s">
        <v>124</v>
      </c>
      <c r="D300" s="52" t="s">
        <v>111</v>
      </c>
      <c r="E300" s="75"/>
      <c r="F300" s="52" t="s">
        <v>18</v>
      </c>
      <c r="G300" s="12">
        <v>10000</v>
      </c>
      <c r="H300" s="10"/>
      <c r="I300" s="10" t="s">
        <v>689</v>
      </c>
      <c r="J300" s="13"/>
      <c r="K300" s="129"/>
    </row>
    <row r="301" spans="1:11" ht="30">
      <c r="A301" s="42">
        <v>24</v>
      </c>
      <c r="B301" s="81"/>
      <c r="C301" s="103" t="s">
        <v>854</v>
      </c>
      <c r="D301" s="81" t="s">
        <v>147</v>
      </c>
      <c r="E301" s="81"/>
      <c r="F301" s="81" t="s">
        <v>18</v>
      </c>
      <c r="G301" s="9">
        <v>10000</v>
      </c>
      <c r="H301" s="28"/>
      <c r="I301" s="18" t="s">
        <v>689</v>
      </c>
      <c r="J301" s="29"/>
      <c r="K301" s="129"/>
    </row>
    <row r="302" spans="1:11" ht="15">
      <c r="A302" s="56" t="s">
        <v>643</v>
      </c>
      <c r="B302" s="30" t="s">
        <v>627</v>
      </c>
      <c r="C302" s="30"/>
      <c r="D302" s="30"/>
      <c r="E302" s="30"/>
      <c r="F302" s="30"/>
      <c r="G302" s="31">
        <f>SUM(G303:G305)</f>
        <v>95000</v>
      </c>
      <c r="H302" s="30"/>
      <c r="I302" s="30"/>
      <c r="J302" s="30">
        <f>COUNTIF(J303:J305,"x")</f>
        <v>1</v>
      </c>
      <c r="K302" s="129"/>
    </row>
    <row r="303" spans="1:11" ht="30">
      <c r="A303" s="42">
        <v>1</v>
      </c>
      <c r="B303" s="32" t="s">
        <v>631</v>
      </c>
      <c r="C303" s="32" t="s">
        <v>632</v>
      </c>
      <c r="D303" s="32" t="s">
        <v>633</v>
      </c>
      <c r="E303" s="42" t="s">
        <v>634</v>
      </c>
      <c r="F303" s="111" t="s">
        <v>730</v>
      </c>
      <c r="G303" s="57">
        <v>35000</v>
      </c>
      <c r="H303" s="51"/>
      <c r="I303" s="13" t="s">
        <v>689</v>
      </c>
      <c r="J303" s="35"/>
      <c r="K303" s="129"/>
    </row>
    <row r="304" spans="1:11" ht="30">
      <c r="A304" s="42">
        <v>2</v>
      </c>
      <c r="B304" s="52" t="s">
        <v>635</v>
      </c>
      <c r="C304" s="52" t="s">
        <v>636</v>
      </c>
      <c r="D304" s="52" t="s">
        <v>637</v>
      </c>
      <c r="E304" s="75" t="s">
        <v>638</v>
      </c>
      <c r="F304" s="98" t="s">
        <v>731</v>
      </c>
      <c r="G304" s="12">
        <v>30000</v>
      </c>
      <c r="H304" s="10"/>
      <c r="I304" s="13" t="s">
        <v>689</v>
      </c>
      <c r="J304" s="13"/>
      <c r="K304" s="129"/>
    </row>
    <row r="305" spans="1:11" ht="32.25" customHeight="1">
      <c r="A305" s="42">
        <v>3</v>
      </c>
      <c r="B305" s="75" t="s">
        <v>628</v>
      </c>
      <c r="C305" s="75" t="s">
        <v>629</v>
      </c>
      <c r="D305" s="75" t="s">
        <v>668</v>
      </c>
      <c r="E305" s="75" t="s">
        <v>630</v>
      </c>
      <c r="F305" s="98" t="s">
        <v>732</v>
      </c>
      <c r="G305" s="12">
        <v>30000</v>
      </c>
      <c r="H305" s="10"/>
      <c r="I305" s="13" t="s">
        <v>689</v>
      </c>
      <c r="J305" s="13" t="s">
        <v>689</v>
      </c>
      <c r="K305" s="129"/>
    </row>
    <row r="306" spans="1:11" ht="15">
      <c r="A306" s="2" t="s">
        <v>653</v>
      </c>
      <c r="B306" s="30" t="s">
        <v>599</v>
      </c>
      <c r="C306" s="30"/>
      <c r="D306" s="30"/>
      <c r="E306" s="30"/>
      <c r="F306" s="63"/>
      <c r="G306" s="31">
        <f>SUM(G307:G313)</f>
        <v>28000</v>
      </c>
      <c r="H306" s="23"/>
      <c r="I306" s="23"/>
      <c r="J306" s="24">
        <f>COUNTIF(J307:J313,"x")</f>
        <v>0</v>
      </c>
      <c r="K306" s="129"/>
    </row>
    <row r="307" spans="1:11" ht="30">
      <c r="A307" s="5">
        <v>3</v>
      </c>
      <c r="B307" s="42" t="s">
        <v>600</v>
      </c>
      <c r="C307" s="42" t="s">
        <v>601</v>
      </c>
      <c r="D307" s="42" t="s">
        <v>665</v>
      </c>
      <c r="E307" s="42" t="s">
        <v>602</v>
      </c>
      <c r="F307" s="132" t="s">
        <v>1049</v>
      </c>
      <c r="G307" s="462">
        <v>5000</v>
      </c>
      <c r="H307" s="10"/>
      <c r="I307" s="10" t="s">
        <v>689</v>
      </c>
      <c r="J307" s="13"/>
      <c r="K307" s="129"/>
    </row>
    <row r="308" spans="1:11" ht="30">
      <c r="A308" s="5">
        <v>4</v>
      </c>
      <c r="B308" s="75"/>
      <c r="C308" s="75" t="s">
        <v>619</v>
      </c>
      <c r="D308" s="75" t="s">
        <v>620</v>
      </c>
      <c r="E308" s="75" t="s">
        <v>621</v>
      </c>
      <c r="F308" s="71" t="s">
        <v>1049</v>
      </c>
      <c r="G308" s="462">
        <v>5000</v>
      </c>
      <c r="H308" s="10"/>
      <c r="I308" s="10" t="s">
        <v>689</v>
      </c>
      <c r="J308" s="13"/>
      <c r="K308" s="129"/>
    </row>
    <row r="309" spans="1:11" ht="30">
      <c r="A309" s="5">
        <v>5</v>
      </c>
      <c r="B309" s="75" t="s">
        <v>607</v>
      </c>
      <c r="C309" s="75" t="s">
        <v>661</v>
      </c>
      <c r="D309" s="75" t="s">
        <v>667</v>
      </c>
      <c r="E309" s="75" t="s">
        <v>608</v>
      </c>
      <c r="F309" s="71" t="s">
        <v>1051</v>
      </c>
      <c r="G309" s="462">
        <v>4000</v>
      </c>
      <c r="H309" s="10"/>
      <c r="I309" s="10" t="s">
        <v>689</v>
      </c>
      <c r="J309" s="13"/>
      <c r="K309" s="129"/>
    </row>
    <row r="310" spans="1:11" ht="30">
      <c r="A310" s="5">
        <v>6</v>
      </c>
      <c r="B310" s="75" t="s">
        <v>616</v>
      </c>
      <c r="C310" s="75" t="s">
        <v>617</v>
      </c>
      <c r="D310" s="75" t="s">
        <v>664</v>
      </c>
      <c r="E310" s="75" t="s">
        <v>618</v>
      </c>
      <c r="F310" s="71" t="s">
        <v>1052</v>
      </c>
      <c r="G310" s="462">
        <v>4000</v>
      </c>
      <c r="H310" s="10"/>
      <c r="I310" s="10" t="s">
        <v>689</v>
      </c>
      <c r="J310" s="13"/>
      <c r="K310" s="129"/>
    </row>
    <row r="311" spans="1:11" ht="30">
      <c r="A311" s="5">
        <v>7</v>
      </c>
      <c r="B311" s="75"/>
      <c r="C311" s="75" t="s">
        <v>609</v>
      </c>
      <c r="D311" s="75" t="s">
        <v>610</v>
      </c>
      <c r="E311" s="75" t="s">
        <v>611</v>
      </c>
      <c r="F311" s="71" t="s">
        <v>1053</v>
      </c>
      <c r="G311" s="462">
        <v>4000</v>
      </c>
      <c r="H311" s="10"/>
      <c r="I311" s="10" t="s">
        <v>689</v>
      </c>
      <c r="J311" s="13"/>
      <c r="K311" s="129"/>
    </row>
    <row r="312" spans="1:11" ht="30">
      <c r="A312" s="5">
        <v>8</v>
      </c>
      <c r="B312" s="75" t="s">
        <v>614</v>
      </c>
      <c r="C312" s="75" t="s">
        <v>615</v>
      </c>
      <c r="D312" s="75" t="s">
        <v>662</v>
      </c>
      <c r="E312" s="84">
        <v>1633266569</v>
      </c>
      <c r="F312" s="71" t="s">
        <v>843</v>
      </c>
      <c r="G312" s="462">
        <v>3000</v>
      </c>
      <c r="H312" s="10"/>
      <c r="I312" s="10" t="s">
        <v>689</v>
      </c>
      <c r="J312" s="13"/>
      <c r="K312" s="129"/>
    </row>
    <row r="313" spans="1:11" ht="30">
      <c r="A313" s="5">
        <v>9</v>
      </c>
      <c r="B313" s="89" t="s">
        <v>604</v>
      </c>
      <c r="C313" s="81" t="s">
        <v>605</v>
      </c>
      <c r="D313" s="81" t="s">
        <v>666</v>
      </c>
      <c r="E313" s="81" t="s">
        <v>606</v>
      </c>
      <c r="F313" s="72" t="s">
        <v>844</v>
      </c>
      <c r="G313" s="462">
        <v>3000</v>
      </c>
      <c r="H313" s="10"/>
      <c r="I313" s="10" t="s">
        <v>689</v>
      </c>
      <c r="J313" s="21"/>
      <c r="K313" s="129"/>
    </row>
    <row r="314" spans="1:12" ht="15">
      <c r="A314" s="527" t="s">
        <v>795</v>
      </c>
      <c r="B314" s="528"/>
      <c r="C314" s="529"/>
      <c r="D314" s="520">
        <f>A313+A305+A91+A301+A283+A279+A244+A56+A194+A33</f>
        <v>282</v>
      </c>
      <c r="E314" s="521"/>
      <c r="F314" s="58" t="s">
        <v>794</v>
      </c>
      <c r="G314" s="59">
        <f>G12+G95</f>
        <v>32596200</v>
      </c>
      <c r="H314" s="59">
        <v>10</v>
      </c>
      <c r="I314" s="59">
        <f>D314-H314</f>
        <v>272</v>
      </c>
      <c r="J314" s="59">
        <f>J13+J34+J42+J57+J63+J80+J82+J90+J92</f>
        <v>8</v>
      </c>
      <c r="K314" s="130" t="e">
        <f>#REF!+#REF!+G91+G89+G88+G87+G86+#REF!+#REF!+#REF!+#REF!+G77+G76+G75+G74+G72+G71+G70+G69+G68+G67+G66+#REF!+G62+G61+#REF!+G55+G54+G52+G51+G50+G49+G48+G47+G53+G46+G45+G44+G43+G41+G40+G39+G37+G36+#REF!+G31+G30+G29+G28+G27+G25+G23+G22+G21+G19+G18+G16+G15+G14</f>
        <v>#REF!</v>
      </c>
      <c r="L314" s="295" t="e">
        <f>SUM(L14:L313)+230000</f>
        <v>#REF!</v>
      </c>
    </row>
    <row r="315" spans="1:10" ht="15">
      <c r="A315" s="119"/>
      <c r="B315" s="119"/>
      <c r="C315" s="119"/>
      <c r="D315" s="120"/>
      <c r="E315" s="120"/>
      <c r="G315" s="121"/>
      <c r="H315" s="121"/>
      <c r="I315" s="121"/>
      <c r="J315" s="121"/>
    </row>
    <row r="316" spans="1:10" ht="15.75" customHeight="1">
      <c r="A316" s="122"/>
      <c r="B316" s="514" t="s">
        <v>855</v>
      </c>
      <c r="C316" s="519" t="s">
        <v>856</v>
      </c>
      <c r="D316" s="519"/>
      <c r="E316" s="519"/>
      <c r="F316" s="519"/>
      <c r="G316" s="519"/>
      <c r="H316" s="519"/>
      <c r="I316" s="519"/>
      <c r="J316" s="519"/>
    </row>
    <row r="317" spans="1:10" ht="15.75">
      <c r="A317" s="128"/>
      <c r="B317" s="514"/>
      <c r="C317" s="519" t="s">
        <v>857</v>
      </c>
      <c r="D317" s="519"/>
      <c r="E317" s="519"/>
      <c r="F317" s="519"/>
      <c r="G317" s="519"/>
      <c r="H317" s="519"/>
      <c r="I317" s="519"/>
      <c r="J317" s="519"/>
    </row>
    <row r="318" spans="2:10" s="470" customFormat="1" ht="16.5">
      <c r="B318" s="160"/>
      <c r="C318" s="160"/>
      <c r="D318" s="160"/>
      <c r="E318" s="161"/>
      <c r="F318" s="518" t="s">
        <v>1083</v>
      </c>
      <c r="G318" s="518"/>
      <c r="H318" s="518"/>
      <c r="I318" s="518"/>
      <c r="J318" s="518"/>
    </row>
    <row r="319" spans="2:10" s="470" customFormat="1" ht="16.5">
      <c r="B319" s="471"/>
      <c r="C319" s="471" t="s">
        <v>872</v>
      </c>
      <c r="D319" s="471"/>
      <c r="E319" s="472"/>
      <c r="F319" s="513" t="s">
        <v>763</v>
      </c>
      <c r="G319" s="513"/>
      <c r="H319" s="513"/>
      <c r="I319" s="513"/>
      <c r="J319" s="513"/>
    </row>
    <row r="320" spans="2:6" s="470" customFormat="1" ht="16.5">
      <c r="B320" s="160"/>
      <c r="C320" s="160"/>
      <c r="D320" s="160"/>
      <c r="E320" s="161"/>
      <c r="F320" s="160"/>
    </row>
    <row r="321" spans="2:6" s="470" customFormat="1" ht="16.5">
      <c r="B321" s="160"/>
      <c r="C321" s="160"/>
      <c r="D321" s="160"/>
      <c r="E321" s="161"/>
      <c r="F321" s="160"/>
    </row>
    <row r="322" spans="2:6" s="470" customFormat="1" ht="16.5">
      <c r="B322" s="160"/>
      <c r="C322" s="160"/>
      <c r="D322" s="160"/>
      <c r="E322" s="161"/>
      <c r="F322" s="160"/>
    </row>
    <row r="323" spans="2:6" s="470" customFormat="1" ht="16.5" hidden="1">
      <c r="B323" s="160"/>
      <c r="C323" s="160"/>
      <c r="D323" s="160"/>
      <c r="E323" s="161"/>
      <c r="F323" s="160"/>
    </row>
    <row r="324" spans="2:6" s="470" customFormat="1" ht="16.5" hidden="1">
      <c r="B324" s="160"/>
      <c r="C324" s="160"/>
      <c r="D324" s="160"/>
      <c r="E324" s="161"/>
      <c r="F324" s="160"/>
    </row>
    <row r="325" spans="2:6" s="470" customFormat="1" ht="16.5" hidden="1">
      <c r="B325" s="160"/>
      <c r="C325" s="160"/>
      <c r="D325" s="160"/>
      <c r="E325" s="161"/>
      <c r="F325" s="160"/>
    </row>
    <row r="326" spans="2:6" s="470" customFormat="1" ht="16.5" hidden="1">
      <c r="B326" s="160"/>
      <c r="C326" s="160"/>
      <c r="D326" s="513" t="s">
        <v>892</v>
      </c>
      <c r="E326" s="513"/>
      <c r="F326" s="513"/>
    </row>
    <row r="327" ht="15" hidden="1"/>
    <row r="328" ht="15" hidden="1"/>
  </sheetData>
  <sheetProtection/>
  <mergeCells count="39">
    <mergeCell ref="K10:K11"/>
    <mergeCell ref="A4:C4"/>
    <mergeCell ref="F319:J319"/>
    <mergeCell ref="A314:C314"/>
    <mergeCell ref="A5:J5"/>
    <mergeCell ref="J10:J11"/>
    <mergeCell ref="B10:B11"/>
    <mergeCell ref="A7:J7"/>
    <mergeCell ref="H10:H11"/>
    <mergeCell ref="I10:I11"/>
    <mergeCell ref="C316:J316"/>
    <mergeCell ref="C317:J317"/>
    <mergeCell ref="D314:E314"/>
    <mergeCell ref="G10:G11"/>
    <mergeCell ref="C10:C11"/>
    <mergeCell ref="E10:E11"/>
    <mergeCell ref="F10:F11"/>
    <mergeCell ref="B12:D12"/>
    <mergeCell ref="B95:D95"/>
    <mergeCell ref="B13:C13"/>
    <mergeCell ref="D326:F326"/>
    <mergeCell ref="B316:B317"/>
    <mergeCell ref="D2:J2"/>
    <mergeCell ref="F4:J4"/>
    <mergeCell ref="D10:D11"/>
    <mergeCell ref="D3:J3"/>
    <mergeCell ref="A2:C2"/>
    <mergeCell ref="A3:C3"/>
    <mergeCell ref="A10:A11"/>
    <mergeCell ref="F318:J318"/>
    <mergeCell ref="B90:C90"/>
    <mergeCell ref="B92:C92"/>
    <mergeCell ref="A8:J8"/>
    <mergeCell ref="B34:C34"/>
    <mergeCell ref="B42:C42"/>
    <mergeCell ref="B57:C57"/>
    <mergeCell ref="B63:C63"/>
    <mergeCell ref="B80:C80"/>
    <mergeCell ref="B82:C82"/>
  </mergeCells>
  <printOptions/>
  <pageMargins left="0.29" right="0" top="0.604330709" bottom="0.25" header="0.23" footer="0.31496062992126"/>
  <pageSetup horizontalDpi="600" verticalDpi="600" orientation="landscape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21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3.421875" style="0" customWidth="1"/>
    <col min="2" max="2" width="15.00390625" style="74" customWidth="1"/>
    <col min="3" max="3" width="22.8515625" style="74" customWidth="1"/>
    <col min="4" max="4" width="26.140625" style="74" customWidth="1"/>
    <col min="5" max="5" width="14.421875" style="85" customWidth="1"/>
    <col min="6" max="6" width="23.00390625" style="74" customWidth="1"/>
    <col min="7" max="7" width="11.57421875" style="0" customWidth="1"/>
    <col min="8" max="8" width="6.7109375" style="0" hidden="1" customWidth="1"/>
    <col min="9" max="9" width="5.8515625" style="0" hidden="1" customWidth="1"/>
    <col min="10" max="10" width="6.140625" style="0" customWidth="1"/>
    <col min="11" max="11" width="18.140625" style="0" customWidth="1"/>
  </cols>
  <sheetData>
    <row r="1" ht="11.25" customHeight="1"/>
    <row r="2" spans="1:10" ht="18.75">
      <c r="A2" s="503" t="s">
        <v>755</v>
      </c>
      <c r="B2" s="503"/>
      <c r="C2" s="503"/>
      <c r="D2" s="489" t="s">
        <v>756</v>
      </c>
      <c r="E2" s="489"/>
      <c r="F2" s="489"/>
      <c r="G2" s="489"/>
      <c r="H2" s="489"/>
      <c r="I2" s="489"/>
      <c r="J2" s="489"/>
    </row>
    <row r="3" spans="1:10" ht="18.75">
      <c r="A3" s="489" t="s">
        <v>752</v>
      </c>
      <c r="B3" s="489"/>
      <c r="C3" s="489"/>
      <c r="D3" s="489" t="s">
        <v>753</v>
      </c>
      <c r="E3" s="489"/>
      <c r="F3" s="489"/>
      <c r="G3" s="489"/>
      <c r="H3" s="489"/>
      <c r="I3" s="489"/>
      <c r="J3" s="489"/>
    </row>
    <row r="4" spans="1:10" ht="18.75">
      <c r="A4" s="503"/>
      <c r="B4" s="503"/>
      <c r="C4" s="503"/>
      <c r="D4" s="158"/>
      <c r="E4" s="159"/>
      <c r="F4" s="503"/>
      <c r="G4" s="503"/>
      <c r="H4" s="503"/>
      <c r="I4" s="503"/>
      <c r="J4" s="503"/>
    </row>
    <row r="5" spans="1:10" ht="18.75">
      <c r="A5" s="503" t="s">
        <v>754</v>
      </c>
      <c r="B5" s="503"/>
      <c r="C5" s="503"/>
      <c r="D5" s="503"/>
      <c r="E5" s="503"/>
      <c r="F5" s="503"/>
      <c r="G5" s="503"/>
      <c r="H5" s="503"/>
      <c r="I5" s="503"/>
      <c r="J5" s="503"/>
    </row>
    <row r="6" spans="1:10" ht="16.5">
      <c r="A6" s="160"/>
      <c r="B6" s="160"/>
      <c r="C6" s="160"/>
      <c r="D6" s="160"/>
      <c r="E6" s="161"/>
      <c r="F6" s="160"/>
      <c r="G6" s="160"/>
      <c r="H6" s="160"/>
      <c r="I6" s="160"/>
      <c r="J6" s="160"/>
    </row>
    <row r="7" spans="1:10" ht="39" customHeight="1">
      <c r="A7" s="504" t="s">
        <v>836</v>
      </c>
      <c r="B7" s="504"/>
      <c r="C7" s="504"/>
      <c r="D7" s="504"/>
      <c r="E7" s="504"/>
      <c r="F7" s="504"/>
      <c r="G7" s="504"/>
      <c r="H7" s="504"/>
      <c r="I7" s="504"/>
      <c r="J7" s="504"/>
    </row>
    <row r="8" spans="1:10" ht="18.75">
      <c r="A8" s="162"/>
      <c r="B8" s="162"/>
      <c r="C8" s="162"/>
      <c r="D8" s="162"/>
      <c r="E8" s="163"/>
      <c r="F8" s="162"/>
      <c r="G8" s="162"/>
      <c r="H8" s="162"/>
      <c r="I8" s="162"/>
      <c r="J8" s="162"/>
    </row>
    <row r="9" spans="1:11" ht="15">
      <c r="A9" s="164" t="s">
        <v>358</v>
      </c>
      <c r="B9" s="165"/>
      <c r="C9" s="165"/>
      <c r="D9" s="165"/>
      <c r="E9" s="166"/>
      <c r="F9" s="165"/>
      <c r="G9" s="167"/>
      <c r="H9" s="485"/>
      <c r="I9" s="485"/>
      <c r="J9" s="485"/>
      <c r="K9" s="486" t="s">
        <v>858</v>
      </c>
    </row>
    <row r="10" spans="1:11" ht="15" customHeight="1">
      <c r="A10" s="487" t="s">
        <v>0</v>
      </c>
      <c r="B10" s="487" t="s">
        <v>681</v>
      </c>
      <c r="C10" s="487" t="s">
        <v>1</v>
      </c>
      <c r="D10" s="487" t="s">
        <v>2</v>
      </c>
      <c r="E10" s="487" t="s">
        <v>3</v>
      </c>
      <c r="F10" s="488" t="s">
        <v>692</v>
      </c>
      <c r="G10" s="497" t="s">
        <v>691</v>
      </c>
      <c r="H10" s="498" t="s">
        <v>690</v>
      </c>
      <c r="I10" s="498" t="s">
        <v>656</v>
      </c>
      <c r="J10" s="498" t="s">
        <v>800</v>
      </c>
      <c r="K10" s="526"/>
    </row>
    <row r="11" spans="1:11" ht="32.25" customHeight="1">
      <c r="A11" s="487"/>
      <c r="B11" s="487"/>
      <c r="C11" s="487"/>
      <c r="D11" s="487"/>
      <c r="E11" s="487"/>
      <c r="F11" s="488"/>
      <c r="G11" s="523"/>
      <c r="H11" s="499"/>
      <c r="I11" s="500"/>
      <c r="J11" s="500"/>
      <c r="K11" s="526"/>
    </row>
    <row r="12" spans="1:11" ht="15">
      <c r="A12" s="168" t="s">
        <v>4</v>
      </c>
      <c r="B12" s="168" t="s">
        <v>358</v>
      </c>
      <c r="C12" s="168"/>
      <c r="D12" s="168"/>
      <c r="E12" s="168"/>
      <c r="F12" s="169"/>
      <c r="G12" s="170"/>
      <c r="H12" s="171"/>
      <c r="I12" s="171"/>
      <c r="J12" s="172"/>
      <c r="K12" s="129"/>
    </row>
    <row r="13" spans="1:11" ht="15">
      <c r="A13" s="174">
        <v>1</v>
      </c>
      <c r="B13" s="174"/>
      <c r="C13" s="174" t="s">
        <v>362</v>
      </c>
      <c r="D13" s="174" t="s">
        <v>852</v>
      </c>
      <c r="E13" s="174" t="s">
        <v>363</v>
      </c>
      <c r="F13" s="174" t="s">
        <v>1047</v>
      </c>
      <c r="G13" s="458">
        <v>5000</v>
      </c>
      <c r="H13" s="174"/>
      <c r="I13" s="174" t="s">
        <v>689</v>
      </c>
      <c r="J13" s="174" t="s">
        <v>689</v>
      </c>
      <c r="K13" s="458">
        <f>G13</f>
        <v>5000</v>
      </c>
    </row>
    <row r="14" spans="1:11" ht="15">
      <c r="A14" s="210">
        <v>2</v>
      </c>
      <c r="B14" s="210"/>
      <c r="C14" s="210" t="s">
        <v>493</v>
      </c>
      <c r="D14" s="210" t="s">
        <v>494</v>
      </c>
      <c r="E14" s="408"/>
      <c r="F14" s="271" t="s">
        <v>1048</v>
      </c>
      <c r="G14" s="272">
        <v>15000</v>
      </c>
      <c r="H14" s="273"/>
      <c r="I14" s="245" t="s">
        <v>689</v>
      </c>
      <c r="J14" s="274"/>
      <c r="K14" s="215"/>
    </row>
    <row r="15" spans="1:11" ht="15">
      <c r="A15" s="527" t="s">
        <v>933</v>
      </c>
      <c r="B15" s="528"/>
      <c r="C15" s="529"/>
      <c r="D15" s="501">
        <v>2</v>
      </c>
      <c r="E15" s="502"/>
      <c r="F15" s="275" t="s">
        <v>794</v>
      </c>
      <c r="G15" s="59">
        <f>SUM(G13:G14)</f>
        <v>20000</v>
      </c>
      <c r="H15" s="59"/>
      <c r="I15" s="59"/>
      <c r="J15" s="276">
        <v>1</v>
      </c>
      <c r="K15" s="459">
        <f>K13</f>
        <v>5000</v>
      </c>
    </row>
    <row r="16" spans="1:10" ht="15">
      <c r="A16" s="119"/>
      <c r="B16" s="119"/>
      <c r="C16" s="119"/>
      <c r="D16" s="277"/>
      <c r="E16" s="277"/>
      <c r="F16" s="278"/>
      <c r="G16" s="121"/>
      <c r="H16" s="121"/>
      <c r="I16" s="121"/>
      <c r="J16" s="121"/>
    </row>
    <row r="17" spans="1:10" ht="15" customHeight="1">
      <c r="A17" s="122"/>
      <c r="B17" s="123"/>
      <c r="C17" s="124"/>
      <c r="D17" s="125"/>
      <c r="E17" s="125"/>
      <c r="F17" s="126"/>
      <c r="G17" s="127"/>
      <c r="H17" s="127"/>
      <c r="I17" s="127"/>
      <c r="J17" s="127"/>
    </row>
    <row r="18" spans="1:10" ht="15.75" customHeight="1">
      <c r="A18" s="122"/>
      <c r="B18" s="514" t="s">
        <v>855</v>
      </c>
      <c r="C18" s="519" t="s">
        <v>856</v>
      </c>
      <c r="D18" s="519"/>
      <c r="E18" s="519"/>
      <c r="F18" s="519"/>
      <c r="G18" s="519"/>
      <c r="H18" s="519"/>
      <c r="I18" s="519"/>
      <c r="J18" s="519"/>
    </row>
    <row r="19" spans="1:10" ht="16.5" customHeight="1">
      <c r="A19" s="279"/>
      <c r="B19" s="514"/>
      <c r="C19" s="519" t="s">
        <v>857</v>
      </c>
      <c r="D19" s="519"/>
      <c r="E19" s="519"/>
      <c r="F19" s="519"/>
      <c r="G19" s="519"/>
      <c r="H19" s="519"/>
      <c r="I19" s="519"/>
      <c r="J19" s="519"/>
    </row>
    <row r="20" spans="6:10" ht="18.75">
      <c r="F20" s="548"/>
      <c r="G20" s="548"/>
      <c r="H20" s="548"/>
      <c r="I20" s="548"/>
      <c r="J20" s="548"/>
    </row>
    <row r="21" spans="2:10" ht="18.75">
      <c r="B21" s="399"/>
      <c r="C21" s="399"/>
      <c r="D21" s="399"/>
      <c r="E21" s="400"/>
      <c r="F21" s="489"/>
      <c r="G21" s="489"/>
      <c r="H21" s="489"/>
      <c r="I21" s="489"/>
      <c r="J21" s="489"/>
    </row>
  </sheetData>
  <sheetProtection/>
  <mergeCells count="27">
    <mergeCell ref="A4:C4"/>
    <mergeCell ref="F4:J4"/>
    <mergeCell ref="A2:C2"/>
    <mergeCell ref="D2:J2"/>
    <mergeCell ref="A3:C3"/>
    <mergeCell ref="D3:J3"/>
    <mergeCell ref="K9:K11"/>
    <mergeCell ref="A10:A11"/>
    <mergeCell ref="B10:B11"/>
    <mergeCell ref="C10:C11"/>
    <mergeCell ref="D10:D11"/>
    <mergeCell ref="E10:E11"/>
    <mergeCell ref="F10:F11"/>
    <mergeCell ref="A15:C15"/>
    <mergeCell ref="D15:E15"/>
    <mergeCell ref="A5:J5"/>
    <mergeCell ref="A7:J7"/>
    <mergeCell ref="H9:J9"/>
    <mergeCell ref="F21:J21"/>
    <mergeCell ref="G10:G11"/>
    <mergeCell ref="H10:H11"/>
    <mergeCell ref="I10:I11"/>
    <mergeCell ref="J10:J11"/>
    <mergeCell ref="B18:B19"/>
    <mergeCell ref="C18:J18"/>
    <mergeCell ref="C19:J19"/>
    <mergeCell ref="F20:J20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21"/>
  <sheetViews>
    <sheetView zoomScalePageLayoutView="0" workbookViewId="0" topLeftCell="A1">
      <selection activeCell="J26" sqref="J26"/>
    </sheetView>
  </sheetViews>
  <sheetFormatPr defaultColWidth="9.140625" defaultRowHeight="15"/>
  <cols>
    <col min="1" max="1" width="3.421875" style="0" customWidth="1"/>
    <col min="2" max="2" width="15.00390625" style="74" customWidth="1"/>
    <col min="3" max="3" width="22.8515625" style="74" customWidth="1"/>
    <col min="4" max="4" width="26.140625" style="74" customWidth="1"/>
    <col min="5" max="5" width="14.421875" style="85" customWidth="1"/>
    <col min="6" max="6" width="21.57421875" style="74" customWidth="1"/>
    <col min="7" max="7" width="10.8515625" style="0" customWidth="1"/>
    <col min="8" max="8" width="6.7109375" style="0" hidden="1" customWidth="1"/>
    <col min="9" max="9" width="5.8515625" style="0" hidden="1" customWidth="1"/>
    <col min="10" max="10" width="6.140625" style="0" customWidth="1"/>
    <col min="11" max="11" width="18.140625" style="0" customWidth="1"/>
  </cols>
  <sheetData>
    <row r="1" ht="11.25" customHeight="1"/>
    <row r="2" spans="1:10" ht="18.75">
      <c r="A2" s="503" t="s">
        <v>755</v>
      </c>
      <c r="B2" s="503"/>
      <c r="C2" s="503"/>
      <c r="D2" s="489" t="s">
        <v>756</v>
      </c>
      <c r="E2" s="489"/>
      <c r="F2" s="489"/>
      <c r="G2" s="489"/>
      <c r="H2" s="489"/>
      <c r="I2" s="489"/>
      <c r="J2" s="489"/>
    </row>
    <row r="3" spans="1:10" ht="18.75">
      <c r="A3" s="489" t="s">
        <v>752</v>
      </c>
      <c r="B3" s="489"/>
      <c r="C3" s="489"/>
      <c r="D3" s="489" t="s">
        <v>753</v>
      </c>
      <c r="E3" s="489"/>
      <c r="F3" s="489"/>
      <c r="G3" s="489"/>
      <c r="H3" s="489"/>
      <c r="I3" s="489"/>
      <c r="J3" s="489"/>
    </row>
    <row r="4" spans="1:10" ht="18.75">
      <c r="A4" s="503"/>
      <c r="B4" s="503"/>
      <c r="C4" s="503"/>
      <c r="D4" s="158"/>
      <c r="E4" s="159"/>
      <c r="F4" s="503"/>
      <c r="G4" s="503"/>
      <c r="H4" s="503"/>
      <c r="I4" s="503"/>
      <c r="J4" s="503"/>
    </row>
    <row r="5" spans="1:10" ht="18.75">
      <c r="A5" s="503" t="s">
        <v>754</v>
      </c>
      <c r="B5" s="503"/>
      <c r="C5" s="503"/>
      <c r="D5" s="503"/>
      <c r="E5" s="503"/>
      <c r="F5" s="503"/>
      <c r="G5" s="503"/>
      <c r="H5" s="503"/>
      <c r="I5" s="503"/>
      <c r="J5" s="503"/>
    </row>
    <row r="6" spans="1:10" ht="16.5">
      <c r="A6" s="160"/>
      <c r="B6" s="160"/>
      <c r="C6" s="160"/>
      <c r="D6" s="160"/>
      <c r="E6" s="161"/>
      <c r="F6" s="160"/>
      <c r="G6" s="160"/>
      <c r="H6" s="160"/>
      <c r="I6" s="160"/>
      <c r="J6" s="160"/>
    </row>
    <row r="7" spans="1:10" ht="39" customHeight="1">
      <c r="A7" s="504" t="s">
        <v>836</v>
      </c>
      <c r="B7" s="504"/>
      <c r="C7" s="504"/>
      <c r="D7" s="504"/>
      <c r="E7" s="504"/>
      <c r="F7" s="504"/>
      <c r="G7" s="504"/>
      <c r="H7" s="504"/>
      <c r="I7" s="504"/>
      <c r="J7" s="504"/>
    </row>
    <row r="8" spans="1:10" ht="18.75">
      <c r="A8" s="162"/>
      <c r="B8" s="162"/>
      <c r="C8" s="162"/>
      <c r="D8" s="162"/>
      <c r="E8" s="163"/>
      <c r="F8" s="162"/>
      <c r="G8" s="162"/>
      <c r="H8" s="162"/>
      <c r="I8" s="162"/>
      <c r="J8" s="162"/>
    </row>
    <row r="9" spans="1:11" ht="15">
      <c r="A9" s="164" t="s">
        <v>358</v>
      </c>
      <c r="B9" s="165"/>
      <c r="C9" s="165"/>
      <c r="D9" s="165"/>
      <c r="E9" s="166"/>
      <c r="F9" s="165"/>
      <c r="G9" s="167"/>
      <c r="H9" s="485"/>
      <c r="I9" s="485"/>
      <c r="J9" s="485"/>
      <c r="K9" s="486" t="s">
        <v>858</v>
      </c>
    </row>
    <row r="10" spans="1:11" ht="15" customHeight="1">
      <c r="A10" s="487" t="s">
        <v>0</v>
      </c>
      <c r="B10" s="487" t="s">
        <v>681</v>
      </c>
      <c r="C10" s="487" t="s">
        <v>1</v>
      </c>
      <c r="D10" s="487" t="s">
        <v>2</v>
      </c>
      <c r="E10" s="487" t="s">
        <v>3</v>
      </c>
      <c r="F10" s="488" t="s">
        <v>692</v>
      </c>
      <c r="G10" s="497" t="s">
        <v>691</v>
      </c>
      <c r="H10" s="498" t="s">
        <v>690</v>
      </c>
      <c r="I10" s="498" t="s">
        <v>656</v>
      </c>
      <c r="J10" s="498" t="s">
        <v>800</v>
      </c>
      <c r="K10" s="526"/>
    </row>
    <row r="11" spans="1:11" ht="32.25" customHeight="1">
      <c r="A11" s="487"/>
      <c r="B11" s="487"/>
      <c r="C11" s="487"/>
      <c r="D11" s="487"/>
      <c r="E11" s="487"/>
      <c r="F11" s="488"/>
      <c r="G11" s="523"/>
      <c r="H11" s="499"/>
      <c r="I11" s="500"/>
      <c r="J11" s="500"/>
      <c r="K11" s="526"/>
    </row>
    <row r="12" spans="1:11" ht="15">
      <c r="A12" s="228" t="s">
        <v>4</v>
      </c>
      <c r="B12" s="228" t="s">
        <v>217</v>
      </c>
      <c r="C12" s="228"/>
      <c r="D12" s="228"/>
      <c r="E12" s="228"/>
      <c r="F12" s="229"/>
      <c r="G12" s="251"/>
      <c r="H12" s="252"/>
      <c r="I12" s="252"/>
      <c r="J12" s="24"/>
      <c r="K12" s="129"/>
    </row>
    <row r="13" spans="1:11" ht="30">
      <c r="A13" s="174">
        <v>1</v>
      </c>
      <c r="B13" s="175" t="s">
        <v>838</v>
      </c>
      <c r="C13" s="174" t="s">
        <v>332</v>
      </c>
      <c r="D13" s="174" t="s">
        <v>333</v>
      </c>
      <c r="E13" s="174" t="s">
        <v>334</v>
      </c>
      <c r="F13" s="254" t="s">
        <v>997</v>
      </c>
      <c r="G13" s="255">
        <v>10000</v>
      </c>
      <c r="H13" s="256"/>
      <c r="I13" s="235" t="s">
        <v>689</v>
      </c>
      <c r="J13" s="257"/>
      <c r="K13" s="258"/>
    </row>
    <row r="14" spans="1:11" ht="15">
      <c r="A14" s="210">
        <v>2</v>
      </c>
      <c r="B14" s="210" t="s">
        <v>310</v>
      </c>
      <c r="C14" s="210" t="s">
        <v>311</v>
      </c>
      <c r="D14" s="210" t="s">
        <v>308</v>
      </c>
      <c r="E14" s="210" t="s">
        <v>312</v>
      </c>
      <c r="F14" s="213" t="s">
        <v>998</v>
      </c>
      <c r="G14" s="272">
        <v>2000</v>
      </c>
      <c r="H14" s="273"/>
      <c r="I14" s="245" t="s">
        <v>689</v>
      </c>
      <c r="J14" s="274" t="s">
        <v>689</v>
      </c>
      <c r="K14" s="288">
        <f>G14</f>
        <v>2000</v>
      </c>
    </row>
    <row r="15" spans="1:11" ht="15">
      <c r="A15" s="527" t="s">
        <v>933</v>
      </c>
      <c r="B15" s="528"/>
      <c r="C15" s="529"/>
      <c r="D15" s="501">
        <v>2</v>
      </c>
      <c r="E15" s="502"/>
      <c r="F15" s="275" t="s">
        <v>794</v>
      </c>
      <c r="G15" s="59">
        <f>SUM(G13:G14)</f>
        <v>12000</v>
      </c>
      <c r="H15" s="59"/>
      <c r="I15" s="59"/>
      <c r="J15" s="276">
        <v>1</v>
      </c>
      <c r="K15" s="59">
        <f>SUM(K13:K14)</f>
        <v>2000</v>
      </c>
    </row>
    <row r="16" spans="1:10" ht="15">
      <c r="A16" s="119"/>
      <c r="B16" s="119"/>
      <c r="C16" s="119"/>
      <c r="D16" s="277"/>
      <c r="E16" s="277"/>
      <c r="F16" s="278"/>
      <c r="G16" s="121"/>
      <c r="H16" s="121"/>
      <c r="I16" s="121"/>
      <c r="J16" s="121"/>
    </row>
    <row r="17" spans="1:10" ht="15" customHeight="1">
      <c r="A17" s="122"/>
      <c r="B17" s="123"/>
      <c r="C17" s="124"/>
      <c r="D17" s="125"/>
      <c r="E17" s="125"/>
      <c r="F17" s="126"/>
      <c r="G17" s="127"/>
      <c r="H17" s="127"/>
      <c r="I17" s="127"/>
      <c r="J17" s="127"/>
    </row>
    <row r="18" spans="1:10" ht="15.75" customHeight="1">
      <c r="A18" s="122"/>
      <c r="B18" s="514" t="s">
        <v>855</v>
      </c>
      <c r="C18" s="519" t="s">
        <v>856</v>
      </c>
      <c r="D18" s="519"/>
      <c r="E18" s="519"/>
      <c r="F18" s="519"/>
      <c r="G18" s="519"/>
      <c r="H18" s="519"/>
      <c r="I18" s="519"/>
      <c r="J18" s="519"/>
    </row>
    <row r="19" spans="1:10" ht="16.5" customHeight="1">
      <c r="A19" s="279"/>
      <c r="B19" s="514"/>
      <c r="C19" s="519" t="s">
        <v>857</v>
      </c>
      <c r="D19" s="519"/>
      <c r="E19" s="519"/>
      <c r="F19" s="519"/>
      <c r="G19" s="519"/>
      <c r="H19" s="519"/>
      <c r="I19" s="519"/>
      <c r="J19" s="519"/>
    </row>
    <row r="20" spans="6:10" ht="18.75">
      <c r="F20" s="548"/>
      <c r="G20" s="548"/>
      <c r="H20" s="548"/>
      <c r="I20" s="548"/>
      <c r="J20" s="548"/>
    </row>
    <row r="21" spans="2:10" ht="18.75">
      <c r="B21" s="399"/>
      <c r="C21" s="399"/>
      <c r="D21" s="399"/>
      <c r="E21" s="400"/>
      <c r="F21" s="489"/>
      <c r="G21" s="489"/>
      <c r="H21" s="489"/>
      <c r="I21" s="489"/>
      <c r="J21" s="489"/>
    </row>
  </sheetData>
  <sheetProtection/>
  <mergeCells count="27">
    <mergeCell ref="A4:C4"/>
    <mergeCell ref="F4:J4"/>
    <mergeCell ref="A2:C2"/>
    <mergeCell ref="D2:J2"/>
    <mergeCell ref="A3:C3"/>
    <mergeCell ref="D3:J3"/>
    <mergeCell ref="K9:K11"/>
    <mergeCell ref="A10:A11"/>
    <mergeCell ref="B10:B11"/>
    <mergeCell ref="C10:C11"/>
    <mergeCell ref="D10:D11"/>
    <mergeCell ref="E10:E11"/>
    <mergeCell ref="F10:F11"/>
    <mergeCell ref="A15:C15"/>
    <mergeCell ref="D15:E15"/>
    <mergeCell ref="A5:J5"/>
    <mergeCell ref="A7:J7"/>
    <mergeCell ref="H9:J9"/>
    <mergeCell ref="F21:J21"/>
    <mergeCell ref="G10:G11"/>
    <mergeCell ref="H10:H11"/>
    <mergeCell ref="I10:I11"/>
    <mergeCell ref="J10:J11"/>
    <mergeCell ref="B18:B19"/>
    <mergeCell ref="C18:J18"/>
    <mergeCell ref="C19:J19"/>
    <mergeCell ref="F20:J20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40"/>
  <sheetViews>
    <sheetView zoomScalePageLayoutView="0" workbookViewId="0" topLeftCell="A22">
      <selection activeCell="N14" sqref="N14"/>
    </sheetView>
  </sheetViews>
  <sheetFormatPr defaultColWidth="9.140625" defaultRowHeight="15"/>
  <cols>
    <col min="1" max="1" width="3.421875" style="0" customWidth="1"/>
    <col min="2" max="2" width="15.00390625" style="74" customWidth="1"/>
    <col min="3" max="3" width="22.8515625" style="74" customWidth="1"/>
    <col min="4" max="4" width="21.8515625" style="74" customWidth="1"/>
    <col min="5" max="5" width="14.421875" style="85" customWidth="1"/>
    <col min="6" max="6" width="17.57421875" style="74" customWidth="1"/>
    <col min="7" max="7" width="11.00390625" style="0" customWidth="1"/>
    <col min="8" max="8" width="6.7109375" style="0" hidden="1" customWidth="1"/>
    <col min="9" max="9" width="5.8515625" style="0" hidden="1" customWidth="1"/>
    <col min="10" max="10" width="6.140625" style="0" customWidth="1"/>
    <col min="11" max="11" width="12.421875" style="0" customWidth="1"/>
  </cols>
  <sheetData>
    <row r="1" ht="11.25" customHeight="1"/>
    <row r="2" spans="1:10" ht="18.75">
      <c r="A2" s="503" t="s">
        <v>755</v>
      </c>
      <c r="B2" s="503"/>
      <c r="C2" s="503"/>
      <c r="D2" s="489" t="s">
        <v>756</v>
      </c>
      <c r="E2" s="489"/>
      <c r="F2" s="489"/>
      <c r="G2" s="489"/>
      <c r="H2" s="489"/>
      <c r="I2" s="489"/>
      <c r="J2" s="489"/>
    </row>
    <row r="3" spans="1:10" ht="18.75">
      <c r="A3" s="489" t="s">
        <v>752</v>
      </c>
      <c r="B3" s="489"/>
      <c r="C3" s="489"/>
      <c r="D3" s="489" t="s">
        <v>753</v>
      </c>
      <c r="E3" s="489"/>
      <c r="F3" s="489"/>
      <c r="G3" s="489"/>
      <c r="H3" s="489"/>
      <c r="I3" s="489"/>
      <c r="J3" s="489"/>
    </row>
    <row r="4" spans="1:10" ht="18.75">
      <c r="A4" s="503"/>
      <c r="B4" s="503"/>
      <c r="C4" s="503"/>
      <c r="D4" s="158"/>
      <c r="E4" s="159"/>
      <c r="F4" s="503"/>
      <c r="G4" s="503"/>
      <c r="H4" s="503"/>
      <c r="I4" s="503"/>
      <c r="J4" s="503"/>
    </row>
    <row r="5" spans="1:10" ht="18.75">
      <c r="A5" s="503" t="s">
        <v>754</v>
      </c>
      <c r="B5" s="503"/>
      <c r="C5" s="503"/>
      <c r="D5" s="503"/>
      <c r="E5" s="503"/>
      <c r="F5" s="503"/>
      <c r="G5" s="503"/>
      <c r="H5" s="503"/>
      <c r="I5" s="503"/>
      <c r="J5" s="503"/>
    </row>
    <row r="6" spans="1:10" ht="16.5">
      <c r="A6" s="160"/>
      <c r="B6" s="160"/>
      <c r="C6" s="160"/>
      <c r="D6" s="160"/>
      <c r="E6" s="161"/>
      <c r="F6" s="160"/>
      <c r="G6" s="160"/>
      <c r="H6" s="160"/>
      <c r="I6" s="160"/>
      <c r="J6" s="160"/>
    </row>
    <row r="7" spans="1:10" ht="39" customHeight="1">
      <c r="A7" s="504" t="s">
        <v>836</v>
      </c>
      <c r="B7" s="504"/>
      <c r="C7" s="504"/>
      <c r="D7" s="504"/>
      <c r="E7" s="504"/>
      <c r="F7" s="504"/>
      <c r="G7" s="504"/>
      <c r="H7" s="504"/>
      <c r="I7" s="504"/>
      <c r="J7" s="504"/>
    </row>
    <row r="8" spans="1:10" ht="18.75">
      <c r="A8" s="162"/>
      <c r="B8" s="162"/>
      <c r="C8" s="162"/>
      <c r="D8" s="162"/>
      <c r="E8" s="163"/>
      <c r="F8" s="162"/>
      <c r="G8" s="162"/>
      <c r="H8" s="162"/>
      <c r="I8" s="162"/>
      <c r="J8" s="162"/>
    </row>
    <row r="9" spans="1:11" ht="15">
      <c r="A9" s="164" t="s">
        <v>358</v>
      </c>
      <c r="B9" s="165"/>
      <c r="C9" s="165"/>
      <c r="D9" s="165"/>
      <c r="E9" s="166"/>
      <c r="F9" s="165"/>
      <c r="G9" s="167"/>
      <c r="H9" s="485"/>
      <c r="I9" s="485"/>
      <c r="J9" s="485"/>
      <c r="K9" s="486" t="s">
        <v>858</v>
      </c>
    </row>
    <row r="10" spans="1:11" ht="15" customHeight="1">
      <c r="A10" s="487" t="s">
        <v>0</v>
      </c>
      <c r="B10" s="487" t="s">
        <v>681</v>
      </c>
      <c r="C10" s="487" t="s">
        <v>1</v>
      </c>
      <c r="D10" s="487" t="s">
        <v>2</v>
      </c>
      <c r="E10" s="487" t="s">
        <v>3</v>
      </c>
      <c r="F10" s="488" t="s">
        <v>692</v>
      </c>
      <c r="G10" s="497" t="s">
        <v>691</v>
      </c>
      <c r="H10" s="498" t="s">
        <v>690</v>
      </c>
      <c r="I10" s="498" t="s">
        <v>656</v>
      </c>
      <c r="J10" s="498" t="s">
        <v>800</v>
      </c>
      <c r="K10" s="526"/>
    </row>
    <row r="11" spans="1:11" ht="32.25" customHeight="1">
      <c r="A11" s="487"/>
      <c r="B11" s="487"/>
      <c r="C11" s="487"/>
      <c r="D11" s="487"/>
      <c r="E11" s="487"/>
      <c r="F11" s="488"/>
      <c r="G11" s="523"/>
      <c r="H11" s="499"/>
      <c r="I11" s="500"/>
      <c r="J11" s="500"/>
      <c r="K11" s="526"/>
    </row>
    <row r="12" spans="1:11" ht="15">
      <c r="A12" s="228" t="s">
        <v>4</v>
      </c>
      <c r="B12" s="228" t="s">
        <v>501</v>
      </c>
      <c r="C12" s="228"/>
      <c r="D12" s="228"/>
      <c r="E12" s="228"/>
      <c r="F12" s="229"/>
      <c r="G12" s="230">
        <f>SUM(G13:G13)</f>
        <v>3000</v>
      </c>
      <c r="H12" s="217"/>
      <c r="I12" s="217"/>
      <c r="J12" s="218">
        <f>COUNTIF(J13,"x")</f>
        <v>0</v>
      </c>
      <c r="K12" s="253"/>
    </row>
    <row r="13" spans="1:14" ht="15">
      <c r="A13" s="37">
        <v>1</v>
      </c>
      <c r="B13" s="52"/>
      <c r="C13" s="75" t="s">
        <v>593</v>
      </c>
      <c r="D13" s="75" t="s">
        <v>594</v>
      </c>
      <c r="E13" s="75" t="s">
        <v>595</v>
      </c>
      <c r="F13" s="105" t="s">
        <v>999</v>
      </c>
      <c r="G13" s="12">
        <v>3000</v>
      </c>
      <c r="H13" s="18"/>
      <c r="I13" s="7" t="s">
        <v>689</v>
      </c>
      <c r="J13" s="11"/>
      <c r="K13" s="129"/>
      <c r="N13" s="295">
        <f>G15+G25+G26</f>
        <v>221000</v>
      </c>
    </row>
    <row r="14" spans="1:11" ht="15">
      <c r="A14" s="168" t="s">
        <v>105</v>
      </c>
      <c r="B14" s="168" t="s">
        <v>644</v>
      </c>
      <c r="C14" s="168"/>
      <c r="D14" s="168"/>
      <c r="E14" s="168"/>
      <c r="F14" s="169"/>
      <c r="G14" s="216">
        <f>SUM(G15:G16)</f>
        <v>170000</v>
      </c>
      <c r="H14" s="217"/>
      <c r="I14" s="217"/>
      <c r="J14" s="218">
        <f>COUNTIF(J15:J16,"x")</f>
        <v>1</v>
      </c>
      <c r="K14" s="173">
        <f>SUM(K15)</f>
        <v>150000</v>
      </c>
    </row>
    <row r="15" spans="1:11" ht="30.75" customHeight="1">
      <c r="A15" s="174">
        <v>1</v>
      </c>
      <c r="B15" s="174" t="s">
        <v>675</v>
      </c>
      <c r="C15" s="174" t="s">
        <v>650</v>
      </c>
      <c r="D15" s="174" t="s">
        <v>651</v>
      </c>
      <c r="E15" s="174" t="s">
        <v>652</v>
      </c>
      <c r="F15" s="175" t="s">
        <v>1000</v>
      </c>
      <c r="G15" s="247">
        <v>150000</v>
      </c>
      <c r="H15" s="294"/>
      <c r="I15" s="235" t="s">
        <v>689</v>
      </c>
      <c r="J15" s="236" t="s">
        <v>689</v>
      </c>
      <c r="K15" s="179">
        <f>G15</f>
        <v>150000</v>
      </c>
    </row>
    <row r="16" spans="1:11" ht="31.5" customHeight="1">
      <c r="A16" s="209">
        <v>2</v>
      </c>
      <c r="B16" s="209" t="s">
        <v>674</v>
      </c>
      <c r="C16" s="209" t="s">
        <v>645</v>
      </c>
      <c r="D16" s="209" t="s">
        <v>669</v>
      </c>
      <c r="E16" s="210" t="s">
        <v>646</v>
      </c>
      <c r="F16" s="271" t="s">
        <v>1001</v>
      </c>
      <c r="G16" s="409">
        <v>20000</v>
      </c>
      <c r="H16" s="410"/>
      <c r="I16" s="245" t="s">
        <v>689</v>
      </c>
      <c r="J16" s="246"/>
      <c r="K16" s="215"/>
    </row>
    <row r="17" spans="1:11" ht="15">
      <c r="A17" s="228" t="s">
        <v>155</v>
      </c>
      <c r="B17" s="228" t="s">
        <v>106</v>
      </c>
      <c r="C17" s="228"/>
      <c r="D17" s="228"/>
      <c r="E17" s="228"/>
      <c r="F17" s="229"/>
      <c r="G17" s="230">
        <f>SUM(G18:G18)</f>
        <v>5000</v>
      </c>
      <c r="H17" s="217"/>
      <c r="I17" s="217"/>
      <c r="J17" s="218">
        <v>0</v>
      </c>
      <c r="K17" s="253"/>
    </row>
    <row r="18" spans="1:11" ht="15">
      <c r="A18" s="396">
        <v>1</v>
      </c>
      <c r="B18" s="397" t="s">
        <v>764</v>
      </c>
      <c r="C18" s="397" t="s">
        <v>152</v>
      </c>
      <c r="D18" s="397" t="s">
        <v>153</v>
      </c>
      <c r="E18" s="397" t="s">
        <v>154</v>
      </c>
      <c r="F18" s="411" t="s">
        <v>1002</v>
      </c>
      <c r="G18" s="412">
        <v>5000</v>
      </c>
      <c r="H18" s="413"/>
      <c r="I18" s="414" t="s">
        <v>689</v>
      </c>
      <c r="J18" s="415"/>
      <c r="K18" s="129"/>
    </row>
    <row r="19" spans="1:11" ht="15">
      <c r="A19" s="416" t="s">
        <v>216</v>
      </c>
      <c r="B19" s="416" t="s">
        <v>627</v>
      </c>
      <c r="C19" s="416"/>
      <c r="D19" s="416"/>
      <c r="E19" s="416"/>
      <c r="F19" s="417"/>
      <c r="G19" s="418">
        <f>SUM(G20:G23)</f>
        <v>25000</v>
      </c>
      <c r="H19" s="419"/>
      <c r="I19" s="419"/>
      <c r="J19" s="420">
        <f>COUNTIF(J20:J23,"x")</f>
        <v>0</v>
      </c>
      <c r="K19" s="421"/>
    </row>
    <row r="20" spans="1:11" ht="15">
      <c r="A20" s="174">
        <v>1</v>
      </c>
      <c r="B20" s="231" t="s">
        <v>631</v>
      </c>
      <c r="C20" s="231" t="s">
        <v>632</v>
      </c>
      <c r="D20" s="231" t="s">
        <v>633</v>
      </c>
      <c r="E20" s="174" t="s">
        <v>634</v>
      </c>
      <c r="F20" s="175" t="s">
        <v>1003</v>
      </c>
      <c r="G20" s="247">
        <v>5000</v>
      </c>
      <c r="H20" s="294"/>
      <c r="I20" s="422" t="s">
        <v>689</v>
      </c>
      <c r="J20" s="236"/>
      <c r="K20" s="258"/>
    </row>
    <row r="21" spans="1:11" ht="15">
      <c r="A21" s="180">
        <v>2</v>
      </c>
      <c r="B21" s="189" t="s">
        <v>635</v>
      </c>
      <c r="C21" s="189" t="s">
        <v>636</v>
      </c>
      <c r="D21" s="189" t="s">
        <v>637</v>
      </c>
      <c r="E21" s="180" t="s">
        <v>638</v>
      </c>
      <c r="F21" s="182" t="s">
        <v>1003</v>
      </c>
      <c r="G21" s="190">
        <v>5000</v>
      </c>
      <c r="H21" s="238"/>
      <c r="I21" s="185" t="s">
        <v>689</v>
      </c>
      <c r="J21" s="240"/>
      <c r="K21" s="191"/>
    </row>
    <row r="22" spans="1:11" ht="32.25" customHeight="1">
      <c r="A22" s="180">
        <v>3</v>
      </c>
      <c r="B22" s="180" t="s">
        <v>628</v>
      </c>
      <c r="C22" s="180" t="s">
        <v>629</v>
      </c>
      <c r="D22" s="180" t="s">
        <v>668</v>
      </c>
      <c r="E22" s="180" t="s">
        <v>630</v>
      </c>
      <c r="F22" s="182" t="s">
        <v>1004</v>
      </c>
      <c r="G22" s="190">
        <v>10000</v>
      </c>
      <c r="H22" s="238"/>
      <c r="I22" s="185" t="s">
        <v>689</v>
      </c>
      <c r="J22" s="240"/>
      <c r="K22" s="191"/>
    </row>
    <row r="23" spans="1:11" ht="15">
      <c r="A23" s="210">
        <v>4</v>
      </c>
      <c r="B23" s="209" t="s">
        <v>639</v>
      </c>
      <c r="C23" s="209" t="s">
        <v>640</v>
      </c>
      <c r="D23" s="209" t="s">
        <v>641</v>
      </c>
      <c r="E23" s="210" t="s">
        <v>642</v>
      </c>
      <c r="F23" s="271" t="s">
        <v>1003</v>
      </c>
      <c r="G23" s="211">
        <v>5000</v>
      </c>
      <c r="H23" s="244"/>
      <c r="I23" s="212" t="s">
        <v>689</v>
      </c>
      <c r="J23" s="246"/>
      <c r="K23" s="215"/>
    </row>
    <row r="24" spans="1:11" ht="15">
      <c r="A24" s="168" t="s">
        <v>357</v>
      </c>
      <c r="B24" s="168" t="s">
        <v>599</v>
      </c>
      <c r="C24" s="168"/>
      <c r="D24" s="168"/>
      <c r="E24" s="168"/>
      <c r="F24" s="169"/>
      <c r="G24" s="216">
        <f>SUM(G25:G33)</f>
        <v>76300</v>
      </c>
      <c r="H24" s="217"/>
      <c r="I24" s="217"/>
      <c r="J24" s="218">
        <f>COUNTIF(J25:J33,"x")</f>
        <v>2</v>
      </c>
      <c r="K24" s="219">
        <f>SUM(K25:K26)</f>
        <v>71000</v>
      </c>
    </row>
    <row r="25" spans="1:11" ht="45">
      <c r="A25" s="174">
        <v>1</v>
      </c>
      <c r="B25" s="174" t="s">
        <v>622</v>
      </c>
      <c r="C25" s="175" t="s">
        <v>623</v>
      </c>
      <c r="D25" s="174" t="s">
        <v>624</v>
      </c>
      <c r="E25" s="174" t="s">
        <v>625</v>
      </c>
      <c r="F25" s="174" t="s">
        <v>603</v>
      </c>
      <c r="G25" s="220">
        <v>70000</v>
      </c>
      <c r="H25" s="266"/>
      <c r="I25" s="221" t="s">
        <v>689</v>
      </c>
      <c r="J25" s="257" t="s">
        <v>689</v>
      </c>
      <c r="K25" s="222">
        <f>G25</f>
        <v>70000</v>
      </c>
    </row>
    <row r="26" spans="1:11" ht="15">
      <c r="A26" s="180">
        <v>2</v>
      </c>
      <c r="B26" s="180" t="s">
        <v>612</v>
      </c>
      <c r="C26" s="180" t="s">
        <v>613</v>
      </c>
      <c r="D26" s="180" t="s">
        <v>663</v>
      </c>
      <c r="E26" s="180">
        <v>633876850</v>
      </c>
      <c r="F26" s="183" t="s">
        <v>1005</v>
      </c>
      <c r="G26" s="190">
        <v>1000</v>
      </c>
      <c r="H26" s="238"/>
      <c r="I26" s="185" t="s">
        <v>689</v>
      </c>
      <c r="J26" s="240" t="s">
        <v>689</v>
      </c>
      <c r="K26" s="188">
        <f>G26</f>
        <v>1000</v>
      </c>
    </row>
    <row r="27" spans="1:11" ht="15">
      <c r="A27" s="180">
        <v>3</v>
      </c>
      <c r="B27" s="180" t="s">
        <v>600</v>
      </c>
      <c r="C27" s="180" t="s">
        <v>601</v>
      </c>
      <c r="D27" s="180" t="s">
        <v>665</v>
      </c>
      <c r="E27" s="180" t="s">
        <v>602</v>
      </c>
      <c r="F27" s="183" t="s">
        <v>1005</v>
      </c>
      <c r="G27" s="190">
        <v>1000</v>
      </c>
      <c r="H27" s="238"/>
      <c r="I27" s="185" t="s">
        <v>689</v>
      </c>
      <c r="J27" s="240"/>
      <c r="K27" s="191"/>
    </row>
    <row r="28" spans="1:11" ht="15">
      <c r="A28" s="180">
        <v>4</v>
      </c>
      <c r="B28" s="180"/>
      <c r="C28" s="180" t="s">
        <v>619</v>
      </c>
      <c r="D28" s="180" t="s">
        <v>620</v>
      </c>
      <c r="E28" s="180" t="s">
        <v>621</v>
      </c>
      <c r="F28" s="183" t="s">
        <v>1005</v>
      </c>
      <c r="G28" s="190">
        <v>1000</v>
      </c>
      <c r="H28" s="238"/>
      <c r="I28" s="185" t="s">
        <v>689</v>
      </c>
      <c r="J28" s="240"/>
      <c r="K28" s="191"/>
    </row>
    <row r="29" spans="1:11" ht="15">
      <c r="A29" s="180">
        <v>5</v>
      </c>
      <c r="B29" s="180" t="s">
        <v>607</v>
      </c>
      <c r="C29" s="180" t="s">
        <v>661</v>
      </c>
      <c r="D29" s="180" t="s">
        <v>667</v>
      </c>
      <c r="E29" s="180" t="s">
        <v>608</v>
      </c>
      <c r="F29" s="183" t="s">
        <v>1005</v>
      </c>
      <c r="G29" s="190">
        <v>1000</v>
      </c>
      <c r="H29" s="238"/>
      <c r="I29" s="185" t="s">
        <v>689</v>
      </c>
      <c r="J29" s="240"/>
      <c r="K29" s="191"/>
    </row>
    <row r="30" spans="1:11" ht="15">
      <c r="A30" s="180">
        <v>6</v>
      </c>
      <c r="B30" s="180" t="s">
        <v>616</v>
      </c>
      <c r="C30" s="180" t="s">
        <v>617</v>
      </c>
      <c r="D30" s="180" t="s">
        <v>664</v>
      </c>
      <c r="E30" s="180" t="s">
        <v>618</v>
      </c>
      <c r="F30" s="183" t="s">
        <v>1006</v>
      </c>
      <c r="G30" s="190">
        <v>500</v>
      </c>
      <c r="H30" s="238"/>
      <c r="I30" s="185" t="s">
        <v>689</v>
      </c>
      <c r="J30" s="240"/>
      <c r="K30" s="191"/>
    </row>
    <row r="31" spans="1:11" ht="15">
      <c r="A31" s="180">
        <v>7</v>
      </c>
      <c r="B31" s="180"/>
      <c r="C31" s="180" t="s">
        <v>609</v>
      </c>
      <c r="D31" s="180" t="s">
        <v>610</v>
      </c>
      <c r="E31" s="180" t="s">
        <v>611</v>
      </c>
      <c r="F31" s="183" t="s">
        <v>1007</v>
      </c>
      <c r="G31" s="190">
        <v>700</v>
      </c>
      <c r="H31" s="238"/>
      <c r="I31" s="185" t="s">
        <v>689</v>
      </c>
      <c r="J31" s="240"/>
      <c r="K31" s="191"/>
    </row>
    <row r="32" spans="1:11" ht="15">
      <c r="A32" s="180">
        <v>8</v>
      </c>
      <c r="B32" s="180" t="s">
        <v>614</v>
      </c>
      <c r="C32" s="180" t="s">
        <v>615</v>
      </c>
      <c r="D32" s="180" t="s">
        <v>662</v>
      </c>
      <c r="E32" s="423">
        <v>1633266569</v>
      </c>
      <c r="F32" s="183" t="s">
        <v>1006</v>
      </c>
      <c r="G32" s="190">
        <v>500</v>
      </c>
      <c r="H32" s="238"/>
      <c r="I32" s="185" t="s">
        <v>689</v>
      </c>
      <c r="J32" s="240"/>
      <c r="K32" s="191"/>
    </row>
    <row r="33" spans="1:11" ht="15">
      <c r="A33" s="210">
        <v>9</v>
      </c>
      <c r="B33" s="210" t="s">
        <v>604</v>
      </c>
      <c r="C33" s="210" t="s">
        <v>605</v>
      </c>
      <c r="D33" s="210" t="s">
        <v>666</v>
      </c>
      <c r="E33" s="210" t="s">
        <v>606</v>
      </c>
      <c r="F33" s="297" t="s">
        <v>1008</v>
      </c>
      <c r="G33" s="211">
        <v>600</v>
      </c>
      <c r="H33" s="244"/>
      <c r="I33" s="212" t="s">
        <v>689</v>
      </c>
      <c r="J33" s="246"/>
      <c r="K33" s="215"/>
    </row>
    <row r="34" spans="1:11" ht="15">
      <c r="A34" s="490" t="s">
        <v>795</v>
      </c>
      <c r="B34" s="491"/>
      <c r="C34" s="492"/>
      <c r="D34" s="501">
        <v>17</v>
      </c>
      <c r="E34" s="502"/>
      <c r="F34" s="275" t="s">
        <v>794</v>
      </c>
      <c r="G34" s="59">
        <f>G12+G14+G17+G19+G24</f>
        <v>279300</v>
      </c>
      <c r="H34" s="59"/>
      <c r="I34" s="59"/>
      <c r="J34" s="276">
        <f>J12+J14+J17+J19+J24</f>
        <v>3</v>
      </c>
      <c r="K34" s="59">
        <f>K12+K14+K17+K19+K24</f>
        <v>221000</v>
      </c>
    </row>
    <row r="35" spans="1:10" ht="15">
      <c r="A35" s="119"/>
      <c r="B35" s="119"/>
      <c r="C35" s="119"/>
      <c r="D35" s="277"/>
      <c r="E35" s="277"/>
      <c r="F35" s="278"/>
      <c r="G35" s="121"/>
      <c r="H35" s="121"/>
      <c r="I35" s="121"/>
      <c r="J35" s="121"/>
    </row>
    <row r="36" spans="1:10" ht="15" customHeight="1">
      <c r="A36" s="122"/>
      <c r="B36" s="123"/>
      <c r="C36" s="124"/>
      <c r="D36" s="125"/>
      <c r="E36" s="125"/>
      <c r="F36" s="126"/>
      <c r="G36" s="127"/>
      <c r="H36" s="127"/>
      <c r="I36" s="127"/>
      <c r="J36" s="127"/>
    </row>
    <row r="37" spans="1:10" ht="15.75" customHeight="1">
      <c r="A37" s="122"/>
      <c r="B37" s="514" t="s">
        <v>855</v>
      </c>
      <c r="C37" s="519" t="s">
        <v>856</v>
      </c>
      <c r="D37" s="519"/>
      <c r="E37" s="519"/>
      <c r="F37" s="519"/>
      <c r="G37" s="519"/>
      <c r="H37" s="519"/>
      <c r="I37" s="519"/>
      <c r="J37" s="519"/>
    </row>
    <row r="38" spans="1:10" ht="16.5" customHeight="1">
      <c r="A38" s="279"/>
      <c r="B38" s="514"/>
      <c r="C38" s="519" t="s">
        <v>857</v>
      </c>
      <c r="D38" s="519"/>
      <c r="E38" s="519"/>
      <c r="F38" s="519"/>
      <c r="G38" s="519"/>
      <c r="H38" s="519"/>
      <c r="I38" s="519"/>
      <c r="J38" s="519"/>
    </row>
    <row r="39" spans="6:10" ht="18.75">
      <c r="F39" s="548"/>
      <c r="G39" s="548"/>
      <c r="H39" s="548"/>
      <c r="I39" s="548"/>
      <c r="J39" s="548"/>
    </row>
    <row r="40" spans="2:10" ht="18.75">
      <c r="B40" s="399"/>
      <c r="C40" s="399"/>
      <c r="D40" s="399"/>
      <c r="E40" s="400"/>
      <c r="F40" s="489"/>
      <c r="G40" s="489"/>
      <c r="H40" s="489"/>
      <c r="I40" s="489"/>
      <c r="J40" s="489"/>
    </row>
  </sheetData>
  <sheetProtection/>
  <mergeCells count="27">
    <mergeCell ref="A4:C4"/>
    <mergeCell ref="F4:J4"/>
    <mergeCell ref="A2:C2"/>
    <mergeCell ref="D2:J2"/>
    <mergeCell ref="A3:C3"/>
    <mergeCell ref="D3:J3"/>
    <mergeCell ref="K9:K11"/>
    <mergeCell ref="A10:A11"/>
    <mergeCell ref="B10:B11"/>
    <mergeCell ref="C10:C11"/>
    <mergeCell ref="D10:D11"/>
    <mergeCell ref="E10:E11"/>
    <mergeCell ref="F10:F11"/>
    <mergeCell ref="A34:C34"/>
    <mergeCell ref="D34:E34"/>
    <mergeCell ref="A5:J5"/>
    <mergeCell ref="A7:J7"/>
    <mergeCell ref="H9:J9"/>
    <mergeCell ref="F40:J40"/>
    <mergeCell ref="G10:G11"/>
    <mergeCell ref="H10:H11"/>
    <mergeCell ref="I10:I11"/>
    <mergeCell ref="J10:J11"/>
    <mergeCell ref="B37:B38"/>
    <mergeCell ref="C37:J37"/>
    <mergeCell ref="C38:J38"/>
    <mergeCell ref="F39:J39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L55"/>
  <sheetViews>
    <sheetView zoomScalePageLayoutView="0" workbookViewId="0" topLeftCell="A25">
      <selection activeCell="N41" sqref="N41"/>
    </sheetView>
  </sheetViews>
  <sheetFormatPr defaultColWidth="9.140625" defaultRowHeight="15"/>
  <cols>
    <col min="1" max="1" width="4.140625" style="0" customWidth="1"/>
    <col min="2" max="2" width="15.00390625" style="74" customWidth="1"/>
    <col min="3" max="3" width="22.8515625" style="74" customWidth="1"/>
    <col min="4" max="4" width="25.421875" style="74" customWidth="1"/>
    <col min="5" max="5" width="14.421875" style="85" customWidth="1"/>
    <col min="6" max="6" width="19.421875" style="74" customWidth="1"/>
    <col min="7" max="7" width="10.421875" style="0" customWidth="1"/>
    <col min="8" max="8" width="7.421875" style="0" hidden="1" customWidth="1"/>
    <col min="9" max="9" width="5.8515625" style="0" hidden="1" customWidth="1"/>
    <col min="10" max="10" width="6.140625" style="0" customWidth="1"/>
    <col min="11" max="11" width="9.8515625" style="0" customWidth="1"/>
  </cols>
  <sheetData>
    <row r="1" ht="11.25" customHeight="1"/>
    <row r="2" spans="1:10" ht="18.75">
      <c r="A2" s="503" t="s">
        <v>755</v>
      </c>
      <c r="B2" s="503"/>
      <c r="C2" s="503"/>
      <c r="D2" s="489" t="s">
        <v>756</v>
      </c>
      <c r="E2" s="489"/>
      <c r="F2" s="489"/>
      <c r="G2" s="489"/>
      <c r="H2" s="489"/>
      <c r="I2" s="489"/>
      <c r="J2" s="489"/>
    </row>
    <row r="3" spans="1:10" ht="18.75">
      <c r="A3" s="489" t="s">
        <v>752</v>
      </c>
      <c r="B3" s="489"/>
      <c r="C3" s="489"/>
      <c r="D3" s="489" t="s">
        <v>753</v>
      </c>
      <c r="E3" s="489"/>
      <c r="F3" s="489"/>
      <c r="G3" s="489"/>
      <c r="H3" s="489"/>
      <c r="I3" s="489"/>
      <c r="J3" s="489"/>
    </row>
    <row r="4" spans="1:10" ht="18.75">
      <c r="A4" s="503"/>
      <c r="B4" s="503"/>
      <c r="C4" s="503"/>
      <c r="D4" s="158"/>
      <c r="E4" s="159"/>
      <c r="F4" s="503"/>
      <c r="G4" s="503"/>
      <c r="H4" s="503"/>
      <c r="I4" s="503"/>
      <c r="J4" s="503"/>
    </row>
    <row r="5" spans="1:10" ht="18.75">
      <c r="A5" s="503" t="s">
        <v>754</v>
      </c>
      <c r="B5" s="503"/>
      <c r="C5" s="503"/>
      <c r="D5" s="503"/>
      <c r="E5" s="503"/>
      <c r="F5" s="503"/>
      <c r="G5" s="503"/>
      <c r="H5" s="503"/>
      <c r="I5" s="503"/>
      <c r="J5" s="503"/>
    </row>
    <row r="6" spans="1:10" ht="16.5">
      <c r="A6" s="160"/>
      <c r="B6" s="160"/>
      <c r="C6" s="160"/>
      <c r="D6" s="160"/>
      <c r="E6" s="161"/>
      <c r="F6" s="160"/>
      <c r="G6" s="160"/>
      <c r="H6" s="160"/>
      <c r="I6" s="160"/>
      <c r="J6" s="160"/>
    </row>
    <row r="7" spans="1:10" ht="39" customHeight="1">
      <c r="A7" s="504" t="s">
        <v>836</v>
      </c>
      <c r="B7" s="504"/>
      <c r="C7" s="504"/>
      <c r="D7" s="504"/>
      <c r="E7" s="504"/>
      <c r="F7" s="504"/>
      <c r="G7" s="504"/>
      <c r="H7" s="504"/>
      <c r="I7" s="504"/>
      <c r="J7" s="504"/>
    </row>
    <row r="8" spans="1:10" ht="18.75">
      <c r="A8" s="162"/>
      <c r="B8" s="162"/>
      <c r="C8" s="162"/>
      <c r="D8" s="162"/>
      <c r="E8" s="163"/>
      <c r="F8" s="162"/>
      <c r="G8" s="162"/>
      <c r="H8" s="162"/>
      <c r="I8" s="162"/>
      <c r="J8" s="162"/>
    </row>
    <row r="9" spans="1:11" ht="15">
      <c r="A9" s="164" t="s">
        <v>358</v>
      </c>
      <c r="B9" s="165"/>
      <c r="C9" s="165"/>
      <c r="D9" s="165"/>
      <c r="E9" s="166"/>
      <c r="F9" s="165"/>
      <c r="G9" s="167"/>
      <c r="H9" s="485"/>
      <c r="I9" s="485"/>
      <c r="J9" s="485"/>
      <c r="K9" s="486" t="s">
        <v>858</v>
      </c>
    </row>
    <row r="10" spans="1:11" ht="15" customHeight="1">
      <c r="A10" s="487" t="s">
        <v>0</v>
      </c>
      <c r="B10" s="487" t="s">
        <v>681</v>
      </c>
      <c r="C10" s="487" t="s">
        <v>1</v>
      </c>
      <c r="D10" s="487" t="s">
        <v>2</v>
      </c>
      <c r="E10" s="487" t="s">
        <v>3</v>
      </c>
      <c r="F10" s="488" t="s">
        <v>692</v>
      </c>
      <c r="G10" s="497" t="s">
        <v>691</v>
      </c>
      <c r="H10" s="498" t="s">
        <v>690</v>
      </c>
      <c r="I10" s="498" t="s">
        <v>656</v>
      </c>
      <c r="J10" s="498" t="s">
        <v>800</v>
      </c>
      <c r="K10" s="526"/>
    </row>
    <row r="11" spans="1:11" ht="32.25" customHeight="1">
      <c r="A11" s="487"/>
      <c r="B11" s="487"/>
      <c r="C11" s="487"/>
      <c r="D11" s="487"/>
      <c r="E11" s="487"/>
      <c r="F11" s="488"/>
      <c r="G11" s="523"/>
      <c r="H11" s="499"/>
      <c r="I11" s="499"/>
      <c r="J11" s="500"/>
      <c r="K11" s="526"/>
    </row>
    <row r="12" spans="1:12" ht="15">
      <c r="A12" s="168" t="s">
        <v>4</v>
      </c>
      <c r="B12" s="424" t="s">
        <v>5</v>
      </c>
      <c r="C12" s="168"/>
      <c r="D12" s="168"/>
      <c r="E12" s="168"/>
      <c r="F12" s="169"/>
      <c r="G12" s="216">
        <f>SUM(G13:G17)</f>
        <v>226000</v>
      </c>
      <c r="H12" s="217"/>
      <c r="I12" s="217"/>
      <c r="J12" s="218">
        <f>COUNTIF(J13:J20,"x")</f>
        <v>2</v>
      </c>
      <c r="K12" s="219">
        <f>K13</f>
        <v>40000</v>
      </c>
      <c r="L12" s="295">
        <f>G13+G16+G22+G26+G37+G46</f>
        <v>509000</v>
      </c>
    </row>
    <row r="13" spans="1:11" ht="15">
      <c r="A13" s="174">
        <v>1</v>
      </c>
      <c r="B13" s="425" t="s">
        <v>55</v>
      </c>
      <c r="C13" s="174" t="s">
        <v>56</v>
      </c>
      <c r="D13" s="174" t="s">
        <v>53</v>
      </c>
      <c r="E13" s="174" t="s">
        <v>57</v>
      </c>
      <c r="F13" s="175" t="s">
        <v>1009</v>
      </c>
      <c r="G13" s="220">
        <v>40000</v>
      </c>
      <c r="H13" s="266"/>
      <c r="I13" s="235" t="s">
        <v>689</v>
      </c>
      <c r="J13" s="257" t="s">
        <v>689</v>
      </c>
      <c r="K13" s="222">
        <f>G13</f>
        <v>40000</v>
      </c>
    </row>
    <row r="14" spans="1:11" ht="15">
      <c r="A14" s="180">
        <v>2</v>
      </c>
      <c r="B14" s="426" t="s">
        <v>82</v>
      </c>
      <c r="C14" s="180" t="s">
        <v>83</v>
      </c>
      <c r="D14" s="180" t="s">
        <v>84</v>
      </c>
      <c r="E14" s="180" t="s">
        <v>85</v>
      </c>
      <c r="F14" s="182" t="s">
        <v>1010</v>
      </c>
      <c r="G14" s="184">
        <v>17000</v>
      </c>
      <c r="H14" s="259"/>
      <c r="I14" s="239" t="s">
        <v>689</v>
      </c>
      <c r="J14" s="260"/>
      <c r="K14" s="191"/>
    </row>
    <row r="15" spans="1:11" ht="15">
      <c r="A15" s="174">
        <v>3</v>
      </c>
      <c r="B15" s="426" t="s">
        <v>98</v>
      </c>
      <c r="C15" s="180"/>
      <c r="D15" s="180" t="s">
        <v>97</v>
      </c>
      <c r="E15" s="180" t="s">
        <v>99</v>
      </c>
      <c r="F15" s="182" t="s">
        <v>1011</v>
      </c>
      <c r="G15" s="199">
        <v>9000</v>
      </c>
      <c r="H15" s="261"/>
      <c r="I15" s="239" t="s">
        <v>689</v>
      </c>
      <c r="J15" s="260"/>
      <c r="K15" s="191"/>
    </row>
    <row r="16" spans="1:11" ht="45">
      <c r="A16" s="301"/>
      <c r="B16" s="98" t="s">
        <v>867</v>
      </c>
      <c r="C16" s="75" t="s">
        <v>868</v>
      </c>
      <c r="D16" s="98" t="s">
        <v>869</v>
      </c>
      <c r="E16" s="75" t="s">
        <v>870</v>
      </c>
      <c r="F16" s="75" t="s">
        <v>871</v>
      </c>
      <c r="G16" s="136">
        <v>150000</v>
      </c>
      <c r="H16" s="75"/>
      <c r="I16" s="75" t="s">
        <v>689</v>
      </c>
      <c r="J16" s="75" t="s">
        <v>689</v>
      </c>
      <c r="K16" s="191"/>
    </row>
    <row r="17" spans="1:11" ht="15">
      <c r="A17" s="180">
        <v>4</v>
      </c>
      <c r="B17" s="52" t="s">
        <v>46</v>
      </c>
      <c r="C17" s="52" t="s">
        <v>47</v>
      </c>
      <c r="D17" s="52" t="s">
        <v>48</v>
      </c>
      <c r="E17" s="75" t="s">
        <v>49</v>
      </c>
      <c r="F17" s="52" t="s">
        <v>50</v>
      </c>
      <c r="G17" s="12">
        <v>10000</v>
      </c>
      <c r="H17" s="10"/>
      <c r="I17" s="7" t="s">
        <v>689</v>
      </c>
      <c r="J17" s="260"/>
      <c r="K17" s="191"/>
    </row>
    <row r="18" spans="1:11" ht="15">
      <c r="A18" s="427" t="s">
        <v>105</v>
      </c>
      <c r="B18" s="427" t="s">
        <v>156</v>
      </c>
      <c r="C18" s="180"/>
      <c r="D18" s="180"/>
      <c r="E18" s="180"/>
      <c r="F18" s="182"/>
      <c r="G18" s="428">
        <f>SUM(G19:G20)</f>
        <v>15000</v>
      </c>
      <c r="H18" s="429"/>
      <c r="I18" s="430"/>
      <c r="J18" s="431"/>
      <c r="K18" s="432"/>
    </row>
    <row r="19" spans="1:11" ht="16.5">
      <c r="A19" s="180">
        <v>1</v>
      </c>
      <c r="B19" s="433" t="s">
        <v>770</v>
      </c>
      <c r="C19" s="189" t="s">
        <v>203</v>
      </c>
      <c r="D19" s="189" t="s">
        <v>204</v>
      </c>
      <c r="E19" s="237"/>
      <c r="F19" s="189" t="s">
        <v>1012</v>
      </c>
      <c r="G19" s="190">
        <v>10000</v>
      </c>
      <c r="H19" s="238"/>
      <c r="I19" s="239" t="s">
        <v>689</v>
      </c>
      <c r="J19" s="240"/>
      <c r="K19" s="191"/>
    </row>
    <row r="20" spans="1:11" ht="16.5">
      <c r="A20" s="210">
        <v>2</v>
      </c>
      <c r="B20" s="434" t="s">
        <v>768</v>
      </c>
      <c r="C20" s="209" t="s">
        <v>176</v>
      </c>
      <c r="D20" s="209" t="s">
        <v>177</v>
      </c>
      <c r="E20" s="243"/>
      <c r="F20" s="209" t="s">
        <v>1013</v>
      </c>
      <c r="G20" s="211">
        <v>5000</v>
      </c>
      <c r="H20" s="244"/>
      <c r="I20" s="245" t="s">
        <v>689</v>
      </c>
      <c r="J20" s="246"/>
      <c r="K20" s="215"/>
    </row>
    <row r="21" spans="1:11" ht="15">
      <c r="A21" s="168" t="s">
        <v>155</v>
      </c>
      <c r="B21" s="424" t="s">
        <v>644</v>
      </c>
      <c r="C21" s="168"/>
      <c r="D21" s="168"/>
      <c r="E21" s="168"/>
      <c r="F21" s="169"/>
      <c r="G21" s="216">
        <f>SUM(G22:G23)</f>
        <v>325000</v>
      </c>
      <c r="H21" s="217"/>
      <c r="I21" s="217"/>
      <c r="J21" s="218">
        <f>COUNTIF(J22:J23,"x")</f>
        <v>1</v>
      </c>
      <c r="K21" s="253"/>
    </row>
    <row r="22" spans="1:11" ht="30.75" customHeight="1">
      <c r="A22" s="174">
        <v>1</v>
      </c>
      <c r="B22" s="425" t="s">
        <v>675</v>
      </c>
      <c r="C22" s="174" t="s">
        <v>650</v>
      </c>
      <c r="D22" s="174" t="s">
        <v>651</v>
      </c>
      <c r="E22" s="174" t="s">
        <v>652</v>
      </c>
      <c r="F22" s="175" t="s">
        <v>1014</v>
      </c>
      <c r="G22" s="247">
        <v>300000</v>
      </c>
      <c r="H22" s="294"/>
      <c r="I22" s="235" t="s">
        <v>689</v>
      </c>
      <c r="J22" s="236" t="s">
        <v>689</v>
      </c>
      <c r="K22" s="258"/>
    </row>
    <row r="23" spans="1:11" ht="31.5" customHeight="1">
      <c r="A23" s="209">
        <v>2</v>
      </c>
      <c r="B23" s="434" t="s">
        <v>674</v>
      </c>
      <c r="C23" s="209" t="s">
        <v>645</v>
      </c>
      <c r="D23" s="209" t="s">
        <v>669</v>
      </c>
      <c r="E23" s="210" t="s">
        <v>646</v>
      </c>
      <c r="F23" s="271" t="s">
        <v>1015</v>
      </c>
      <c r="G23" s="409">
        <v>25000</v>
      </c>
      <c r="H23" s="410"/>
      <c r="I23" s="245" t="s">
        <v>689</v>
      </c>
      <c r="J23" s="246"/>
      <c r="K23" s="215"/>
    </row>
    <row r="24" spans="1:11" ht="15">
      <c r="A24" s="228" t="s">
        <v>216</v>
      </c>
      <c r="B24" s="435" t="s">
        <v>106</v>
      </c>
      <c r="C24" s="228"/>
      <c r="D24" s="228"/>
      <c r="E24" s="228"/>
      <c r="F24" s="229"/>
      <c r="G24" s="230">
        <f>SUM(G25:G30)</f>
        <v>43000</v>
      </c>
      <c r="H24" s="217"/>
      <c r="I24" s="217"/>
      <c r="J24" s="218">
        <f>COUNTIF(J25:J30,"x")</f>
        <v>1</v>
      </c>
      <c r="K24" s="219">
        <f>K26</f>
        <v>8000</v>
      </c>
    </row>
    <row r="25" spans="1:11" ht="15">
      <c r="A25" s="231">
        <v>1</v>
      </c>
      <c r="B25" s="425" t="s">
        <v>764</v>
      </c>
      <c r="C25" s="174" t="s">
        <v>152</v>
      </c>
      <c r="D25" s="174" t="s">
        <v>153</v>
      </c>
      <c r="E25" s="174" t="s">
        <v>154</v>
      </c>
      <c r="F25" s="436" t="s">
        <v>1016</v>
      </c>
      <c r="G25" s="255">
        <v>5000</v>
      </c>
      <c r="H25" s="256"/>
      <c r="I25" s="266" t="s">
        <v>689</v>
      </c>
      <c r="J25" s="257"/>
      <c r="K25" s="258"/>
    </row>
    <row r="26" spans="1:11" ht="15">
      <c r="A26" s="189">
        <v>2</v>
      </c>
      <c r="B26" s="433" t="s">
        <v>143</v>
      </c>
      <c r="C26" s="189" t="s">
        <v>144</v>
      </c>
      <c r="D26" s="189" t="s">
        <v>145</v>
      </c>
      <c r="E26" s="180" t="s">
        <v>146</v>
      </c>
      <c r="F26" s="189" t="s">
        <v>1017</v>
      </c>
      <c r="G26" s="190">
        <v>8000</v>
      </c>
      <c r="H26" s="238"/>
      <c r="I26" s="238" t="s">
        <v>689</v>
      </c>
      <c r="J26" s="240" t="s">
        <v>689</v>
      </c>
      <c r="K26" s="188">
        <f>G26</f>
        <v>8000</v>
      </c>
    </row>
    <row r="27" spans="1:11" ht="15">
      <c r="A27" s="189">
        <v>3</v>
      </c>
      <c r="B27" s="433" t="s">
        <v>765</v>
      </c>
      <c r="C27" s="189" t="s">
        <v>139</v>
      </c>
      <c r="D27" s="189" t="s">
        <v>140</v>
      </c>
      <c r="E27" s="180" t="s">
        <v>141</v>
      </c>
      <c r="F27" s="189" t="s">
        <v>122</v>
      </c>
      <c r="G27" s="190">
        <v>20000</v>
      </c>
      <c r="H27" s="238" t="s">
        <v>689</v>
      </c>
      <c r="I27" s="238"/>
      <c r="J27" s="240"/>
      <c r="K27" s="191"/>
    </row>
    <row r="28" spans="1:11" ht="15">
      <c r="A28" s="189">
        <v>4</v>
      </c>
      <c r="B28" s="433"/>
      <c r="C28" s="189" t="s">
        <v>130</v>
      </c>
      <c r="D28" s="189" t="s">
        <v>129</v>
      </c>
      <c r="E28" s="180"/>
      <c r="F28" s="189" t="s">
        <v>1018</v>
      </c>
      <c r="G28" s="196">
        <v>2000</v>
      </c>
      <c r="H28" s="263"/>
      <c r="I28" s="263" t="s">
        <v>689</v>
      </c>
      <c r="J28" s="240"/>
      <c r="K28" s="191"/>
    </row>
    <row r="29" spans="1:11" ht="15">
      <c r="A29" s="189">
        <v>5</v>
      </c>
      <c r="B29" s="433"/>
      <c r="C29" s="189" t="s">
        <v>121</v>
      </c>
      <c r="D29" s="189" t="s">
        <v>119</v>
      </c>
      <c r="E29" s="270"/>
      <c r="F29" s="189" t="s">
        <v>1013</v>
      </c>
      <c r="G29" s="190">
        <v>5000</v>
      </c>
      <c r="H29" s="238" t="s">
        <v>689</v>
      </c>
      <c r="I29" s="238"/>
      <c r="J29" s="240"/>
      <c r="K29" s="191"/>
    </row>
    <row r="30" spans="1:11" ht="15">
      <c r="A30" s="189">
        <v>6</v>
      </c>
      <c r="B30" s="433"/>
      <c r="C30" s="189" t="s">
        <v>132</v>
      </c>
      <c r="D30" s="189" t="s">
        <v>133</v>
      </c>
      <c r="E30" s="180"/>
      <c r="F30" s="189" t="s">
        <v>1019</v>
      </c>
      <c r="G30" s="190">
        <v>3000</v>
      </c>
      <c r="H30" s="238"/>
      <c r="I30" s="238" t="s">
        <v>689</v>
      </c>
      <c r="J30" s="437"/>
      <c r="K30" s="438"/>
    </row>
    <row r="31" spans="1:11" ht="15">
      <c r="A31" s="439" t="s">
        <v>357</v>
      </c>
      <c r="B31" s="440" t="s">
        <v>627</v>
      </c>
      <c r="C31" s="439"/>
      <c r="D31" s="439"/>
      <c r="E31" s="439"/>
      <c r="F31" s="441"/>
      <c r="G31" s="442">
        <f>SUM(G32:G35)</f>
        <v>100000</v>
      </c>
      <c r="H31" s="443"/>
      <c r="I31" s="443"/>
      <c r="J31" s="444">
        <f>COUNTIF(J32:J35,"x")</f>
        <v>0</v>
      </c>
      <c r="K31" s="445"/>
    </row>
    <row r="32" spans="1:11" ht="15">
      <c r="A32" s="174">
        <v>1</v>
      </c>
      <c r="B32" s="446" t="s">
        <v>631</v>
      </c>
      <c r="C32" s="231" t="s">
        <v>632</v>
      </c>
      <c r="D32" s="231" t="s">
        <v>633</v>
      </c>
      <c r="E32" s="174" t="s">
        <v>634</v>
      </c>
      <c r="F32" s="175" t="s">
        <v>1020</v>
      </c>
      <c r="G32" s="247">
        <v>30000</v>
      </c>
      <c r="H32" s="294"/>
      <c r="I32" s="422" t="s">
        <v>689</v>
      </c>
      <c r="J32" s="236"/>
      <c r="K32" s="258"/>
    </row>
    <row r="33" spans="1:11" ht="15">
      <c r="A33" s="180">
        <v>2</v>
      </c>
      <c r="B33" s="433" t="s">
        <v>635</v>
      </c>
      <c r="C33" s="189" t="s">
        <v>636</v>
      </c>
      <c r="D33" s="189" t="s">
        <v>637</v>
      </c>
      <c r="E33" s="180" t="s">
        <v>638</v>
      </c>
      <c r="F33" s="182" t="s">
        <v>1015</v>
      </c>
      <c r="G33" s="190">
        <v>25000</v>
      </c>
      <c r="H33" s="238"/>
      <c r="I33" s="185" t="s">
        <v>689</v>
      </c>
      <c r="J33" s="240"/>
      <c r="K33" s="191"/>
    </row>
    <row r="34" spans="1:11" ht="32.25" customHeight="1">
      <c r="A34" s="180">
        <v>3</v>
      </c>
      <c r="B34" s="426" t="s">
        <v>628</v>
      </c>
      <c r="C34" s="180" t="s">
        <v>629</v>
      </c>
      <c r="D34" s="180" t="s">
        <v>668</v>
      </c>
      <c r="E34" s="180" t="s">
        <v>630</v>
      </c>
      <c r="F34" s="182" t="s">
        <v>1021</v>
      </c>
      <c r="G34" s="190">
        <v>20000</v>
      </c>
      <c r="H34" s="238"/>
      <c r="I34" s="185" t="s">
        <v>689</v>
      </c>
      <c r="J34" s="240"/>
      <c r="K34" s="191"/>
    </row>
    <row r="35" spans="1:11" ht="15">
      <c r="A35" s="210">
        <v>4</v>
      </c>
      <c r="B35" s="434" t="s">
        <v>639</v>
      </c>
      <c r="C35" s="209" t="s">
        <v>640</v>
      </c>
      <c r="D35" s="209" t="s">
        <v>641</v>
      </c>
      <c r="E35" s="210" t="s">
        <v>642</v>
      </c>
      <c r="F35" s="271" t="s">
        <v>1015</v>
      </c>
      <c r="G35" s="211">
        <v>25000</v>
      </c>
      <c r="H35" s="244"/>
      <c r="I35" s="212" t="s">
        <v>689</v>
      </c>
      <c r="J35" s="246"/>
      <c r="K35" s="215"/>
    </row>
    <row r="36" spans="1:11" ht="15">
      <c r="A36" s="299" t="s">
        <v>500</v>
      </c>
      <c r="B36" s="447" t="s">
        <v>599</v>
      </c>
      <c r="C36" s="299"/>
      <c r="D36" s="299"/>
      <c r="E36" s="299"/>
      <c r="F36" s="448"/>
      <c r="G36" s="449">
        <f>SUM(G37:G44)</f>
        <v>28700</v>
      </c>
      <c r="H36" s="450"/>
      <c r="I36" s="450"/>
      <c r="J36" s="451">
        <f>COUNTIF(J37:J44,"x")</f>
        <v>1</v>
      </c>
      <c r="K36" s="452">
        <f>K37</f>
        <v>6000</v>
      </c>
    </row>
    <row r="37" spans="1:11" ht="15">
      <c r="A37" s="180">
        <v>1</v>
      </c>
      <c r="B37" s="426" t="s">
        <v>612</v>
      </c>
      <c r="C37" s="180" t="s">
        <v>613</v>
      </c>
      <c r="D37" s="180" t="s">
        <v>663</v>
      </c>
      <c r="E37" s="180">
        <v>633876850</v>
      </c>
      <c r="F37" s="183" t="s">
        <v>1022</v>
      </c>
      <c r="G37" s="190">
        <v>6000</v>
      </c>
      <c r="H37" s="185"/>
      <c r="I37" s="185" t="s">
        <v>689</v>
      </c>
      <c r="J37" s="192" t="s">
        <v>689</v>
      </c>
      <c r="K37" s="188">
        <f>G37</f>
        <v>6000</v>
      </c>
    </row>
    <row r="38" spans="1:11" ht="15">
      <c r="A38" s="180">
        <v>2</v>
      </c>
      <c r="B38" s="426" t="s">
        <v>600</v>
      </c>
      <c r="C38" s="180" t="s">
        <v>601</v>
      </c>
      <c r="D38" s="180" t="s">
        <v>665</v>
      </c>
      <c r="E38" s="180" t="s">
        <v>602</v>
      </c>
      <c r="F38" s="183" t="s">
        <v>1023</v>
      </c>
      <c r="G38" s="190">
        <v>4000</v>
      </c>
      <c r="H38" s="185"/>
      <c r="I38" s="185" t="s">
        <v>689</v>
      </c>
      <c r="J38" s="192"/>
      <c r="K38" s="191"/>
    </row>
    <row r="39" spans="1:11" ht="15">
      <c r="A39" s="180">
        <v>3</v>
      </c>
      <c r="B39" s="426"/>
      <c r="C39" s="180" t="s">
        <v>619</v>
      </c>
      <c r="D39" s="180" t="s">
        <v>620</v>
      </c>
      <c r="E39" s="180" t="s">
        <v>621</v>
      </c>
      <c r="F39" s="183" t="s">
        <v>1023</v>
      </c>
      <c r="G39" s="190">
        <v>4000</v>
      </c>
      <c r="H39" s="185"/>
      <c r="I39" s="185" t="s">
        <v>689</v>
      </c>
      <c r="J39" s="192"/>
      <c r="K39" s="191"/>
    </row>
    <row r="40" spans="1:11" ht="15">
      <c r="A40" s="180">
        <v>4</v>
      </c>
      <c r="B40" s="426" t="s">
        <v>607</v>
      </c>
      <c r="C40" s="180" t="s">
        <v>661</v>
      </c>
      <c r="D40" s="180" t="s">
        <v>667</v>
      </c>
      <c r="E40" s="180" t="s">
        <v>608</v>
      </c>
      <c r="F40" s="183" t="s">
        <v>1024</v>
      </c>
      <c r="G40" s="190">
        <v>3000</v>
      </c>
      <c r="H40" s="185"/>
      <c r="I40" s="185" t="s">
        <v>689</v>
      </c>
      <c r="J40" s="192"/>
      <c r="K40" s="191"/>
    </row>
    <row r="41" spans="1:11" ht="15">
      <c r="A41" s="180">
        <v>5</v>
      </c>
      <c r="B41" s="426" t="s">
        <v>616</v>
      </c>
      <c r="C41" s="180" t="s">
        <v>617</v>
      </c>
      <c r="D41" s="180" t="s">
        <v>664</v>
      </c>
      <c r="E41" s="180" t="s">
        <v>618</v>
      </c>
      <c r="F41" s="183" t="s">
        <v>1025</v>
      </c>
      <c r="G41" s="190">
        <v>3500</v>
      </c>
      <c r="H41" s="185"/>
      <c r="I41" s="185" t="s">
        <v>689</v>
      </c>
      <c r="J41" s="192"/>
      <c r="K41" s="191"/>
    </row>
    <row r="42" spans="1:11" ht="15">
      <c r="A42" s="180">
        <v>6</v>
      </c>
      <c r="B42" s="426"/>
      <c r="C42" s="180" t="s">
        <v>609</v>
      </c>
      <c r="D42" s="180" t="s">
        <v>610</v>
      </c>
      <c r="E42" s="180" t="s">
        <v>611</v>
      </c>
      <c r="F42" s="183" t="s">
        <v>1026</v>
      </c>
      <c r="G42" s="190">
        <v>3300</v>
      </c>
      <c r="H42" s="185"/>
      <c r="I42" s="185" t="s">
        <v>689</v>
      </c>
      <c r="J42" s="192"/>
      <c r="K42" s="191"/>
    </row>
    <row r="43" spans="1:11" ht="15">
      <c r="A43" s="180">
        <v>7</v>
      </c>
      <c r="B43" s="426" t="s">
        <v>614</v>
      </c>
      <c r="C43" s="180" t="s">
        <v>615</v>
      </c>
      <c r="D43" s="180" t="s">
        <v>662</v>
      </c>
      <c r="E43" s="180">
        <v>1633266569</v>
      </c>
      <c r="F43" s="183" t="s">
        <v>1027</v>
      </c>
      <c r="G43" s="190">
        <v>2500</v>
      </c>
      <c r="H43" s="185"/>
      <c r="I43" s="185" t="s">
        <v>689</v>
      </c>
      <c r="J43" s="192"/>
      <c r="K43" s="191"/>
    </row>
    <row r="44" spans="1:11" ht="15">
      <c r="A44" s="210">
        <v>8</v>
      </c>
      <c r="B44" s="453" t="s">
        <v>604</v>
      </c>
      <c r="C44" s="210" t="s">
        <v>605</v>
      </c>
      <c r="D44" s="210" t="s">
        <v>666</v>
      </c>
      <c r="E44" s="210" t="s">
        <v>606</v>
      </c>
      <c r="F44" s="297" t="s">
        <v>1028</v>
      </c>
      <c r="G44" s="211">
        <v>2400</v>
      </c>
      <c r="H44" s="212"/>
      <c r="I44" s="212" t="s">
        <v>689</v>
      </c>
      <c r="J44" s="214"/>
      <c r="K44" s="215"/>
    </row>
    <row r="45" spans="1:11" ht="15">
      <c r="A45" s="447" t="s">
        <v>598</v>
      </c>
      <c r="B45" s="447" t="s">
        <v>501</v>
      </c>
      <c r="C45" s="299"/>
      <c r="D45" s="299"/>
      <c r="E45" s="299"/>
      <c r="F45" s="299"/>
      <c r="G45" s="299"/>
      <c r="H45" s="299"/>
      <c r="I45" s="299"/>
      <c r="J45" s="299">
        <f>COUNTIF(J46:J48,"x")</f>
        <v>1</v>
      </c>
      <c r="K45" s="299"/>
    </row>
    <row r="46" spans="1:11" ht="15">
      <c r="A46" s="180">
        <v>1</v>
      </c>
      <c r="B46" s="104" t="s">
        <v>888</v>
      </c>
      <c r="C46" s="104" t="s">
        <v>891</v>
      </c>
      <c r="D46" s="104" t="s">
        <v>889</v>
      </c>
      <c r="E46" s="104"/>
      <c r="F46" s="104" t="s">
        <v>1043</v>
      </c>
      <c r="G46" s="211">
        <v>5000</v>
      </c>
      <c r="H46" s="104"/>
      <c r="I46" s="104" t="s">
        <v>689</v>
      </c>
      <c r="J46" s="104" t="s">
        <v>689</v>
      </c>
      <c r="K46" s="180"/>
    </row>
    <row r="47" spans="1:11" ht="15">
      <c r="A47" s="180"/>
      <c r="B47" s="180"/>
      <c r="C47" s="180"/>
      <c r="D47" s="180"/>
      <c r="E47" s="180"/>
      <c r="F47" s="180"/>
      <c r="G47" s="180"/>
      <c r="H47" s="180"/>
      <c r="I47" s="180"/>
      <c r="J47" s="180"/>
      <c r="K47" s="180"/>
    </row>
    <row r="48" spans="1:11" ht="15">
      <c r="A48" s="180"/>
      <c r="B48" s="180"/>
      <c r="C48" s="180"/>
      <c r="D48" s="180"/>
      <c r="E48" s="180"/>
      <c r="F48" s="180"/>
      <c r="G48" s="180"/>
      <c r="H48" s="180"/>
      <c r="I48" s="180"/>
      <c r="J48" s="180"/>
      <c r="K48" s="180"/>
    </row>
    <row r="49" spans="1:11" ht="15">
      <c r="A49" s="527" t="s">
        <v>795</v>
      </c>
      <c r="B49" s="528"/>
      <c r="C49" s="529"/>
      <c r="D49" s="501">
        <f>A17+A20+A23+A30+A35+A44</f>
        <v>26</v>
      </c>
      <c r="E49" s="502"/>
      <c r="F49" s="275" t="s">
        <v>794</v>
      </c>
      <c r="G49" s="59">
        <f>G12+G18+G21+G24+G31+G36</f>
        <v>737700</v>
      </c>
      <c r="H49" s="59"/>
      <c r="I49" s="59"/>
      <c r="J49" s="276">
        <f>J12+J18+J21+J24+J31+J36</f>
        <v>5</v>
      </c>
      <c r="K49" s="59">
        <f>K12+K18+K21+K24+K31+K36</f>
        <v>54000</v>
      </c>
    </row>
    <row r="50" spans="1:10" ht="15">
      <c r="A50" s="119"/>
      <c r="B50" s="119"/>
      <c r="C50" s="119"/>
      <c r="D50" s="277"/>
      <c r="E50" s="277"/>
      <c r="F50" s="278"/>
      <c r="G50" s="121"/>
      <c r="H50" s="121"/>
      <c r="I50" s="121"/>
      <c r="J50" s="121"/>
    </row>
    <row r="51" spans="1:10" ht="15" customHeight="1">
      <c r="A51" s="122"/>
      <c r="B51" s="123"/>
      <c r="C51" s="124"/>
      <c r="D51" s="125"/>
      <c r="E51" s="125"/>
      <c r="F51" s="126"/>
      <c r="G51" s="127"/>
      <c r="H51" s="127"/>
      <c r="I51" s="127"/>
      <c r="J51" s="127"/>
    </row>
    <row r="52" spans="1:10" ht="15.75" customHeight="1">
      <c r="A52" s="122"/>
      <c r="B52" s="514" t="s">
        <v>855</v>
      </c>
      <c r="C52" s="519" t="s">
        <v>856</v>
      </c>
      <c r="D52" s="519"/>
      <c r="E52" s="519"/>
      <c r="F52" s="519"/>
      <c r="G52" s="519"/>
      <c r="H52" s="519"/>
      <c r="I52" s="519"/>
      <c r="J52" s="519"/>
    </row>
    <row r="53" spans="1:10" ht="16.5" customHeight="1">
      <c r="A53" s="279"/>
      <c r="B53" s="514"/>
      <c r="C53" s="519" t="s">
        <v>857</v>
      </c>
      <c r="D53" s="519"/>
      <c r="E53" s="519"/>
      <c r="F53" s="519"/>
      <c r="G53" s="519"/>
      <c r="H53" s="519"/>
      <c r="I53" s="519"/>
      <c r="J53" s="519"/>
    </row>
    <row r="54" spans="6:10" ht="18.75">
      <c r="F54" s="548"/>
      <c r="G54" s="548"/>
      <c r="H54" s="548"/>
      <c r="I54" s="548"/>
      <c r="J54" s="548"/>
    </row>
    <row r="55" spans="2:10" ht="18.75">
      <c r="B55" s="399"/>
      <c r="C55" s="399"/>
      <c r="D55" s="399"/>
      <c r="E55" s="400"/>
      <c r="F55" s="489"/>
      <c r="G55" s="489"/>
      <c r="H55" s="489"/>
      <c r="I55" s="489"/>
      <c r="J55" s="489"/>
    </row>
  </sheetData>
  <sheetProtection/>
  <mergeCells count="27">
    <mergeCell ref="A4:C4"/>
    <mergeCell ref="F4:J4"/>
    <mergeCell ref="A2:C2"/>
    <mergeCell ref="D2:J2"/>
    <mergeCell ref="A3:C3"/>
    <mergeCell ref="D3:J3"/>
    <mergeCell ref="K9:K11"/>
    <mergeCell ref="A10:A11"/>
    <mergeCell ref="B10:B11"/>
    <mergeCell ref="C10:C11"/>
    <mergeCell ref="D10:D11"/>
    <mergeCell ref="E10:E11"/>
    <mergeCell ref="F10:F11"/>
    <mergeCell ref="A49:C49"/>
    <mergeCell ref="D49:E49"/>
    <mergeCell ref="A5:J5"/>
    <mergeCell ref="A7:J7"/>
    <mergeCell ref="H9:J9"/>
    <mergeCell ref="F55:J55"/>
    <mergeCell ref="G10:G11"/>
    <mergeCell ref="H10:H11"/>
    <mergeCell ref="I10:I11"/>
    <mergeCell ref="J10:J11"/>
    <mergeCell ref="B52:B53"/>
    <mergeCell ref="C52:J52"/>
    <mergeCell ref="C53:J53"/>
    <mergeCell ref="F54:J54"/>
  </mergeCells>
  <printOptions/>
  <pageMargins left="0.7" right="0.7" top="0.75" bottom="0.75" header="0.3" footer="0.3"/>
  <pageSetup horizontalDpi="600" verticalDpi="600" orientation="landscape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6.140625" style="149" customWidth="1"/>
    <col min="2" max="2" width="16.57421875" style="149" customWidth="1"/>
    <col min="3" max="6" width="15.7109375" style="149" customWidth="1"/>
    <col min="7" max="8" width="9.140625" style="149" customWidth="1"/>
    <col min="9" max="9" width="9.57421875" style="149" bestFit="1" customWidth="1"/>
    <col min="10" max="16384" width="9.140625" style="149" customWidth="1"/>
  </cols>
  <sheetData>
    <row r="1" spans="1:6" ht="60.75" customHeight="1">
      <c r="A1" s="534" t="s">
        <v>894</v>
      </c>
      <c r="B1" s="534"/>
      <c r="C1" s="534"/>
      <c r="D1" s="534"/>
      <c r="E1" s="534"/>
      <c r="F1" s="534"/>
    </row>
    <row r="2" spans="1:6" ht="49.5">
      <c r="A2" s="150" t="s">
        <v>895</v>
      </c>
      <c r="B2" s="150" t="s">
        <v>896</v>
      </c>
      <c r="C2" s="150" t="s">
        <v>897</v>
      </c>
      <c r="D2" s="151" t="s">
        <v>898</v>
      </c>
      <c r="E2" s="151" t="s">
        <v>899</v>
      </c>
      <c r="F2" s="151" t="s">
        <v>898</v>
      </c>
    </row>
    <row r="3" spans="1:7" ht="16.5">
      <c r="A3" s="152">
        <v>1</v>
      </c>
      <c r="B3" s="153" t="s">
        <v>293</v>
      </c>
      <c r="C3" s="152">
        <v>244</v>
      </c>
      <c r="D3" s="154">
        <f>'cà phê'!G262</f>
        <v>13753450</v>
      </c>
      <c r="E3" s="155">
        <f>'cà phê'!J262</f>
        <v>63</v>
      </c>
      <c r="F3" s="154">
        <f>'cà phê'!K262</f>
        <v>7247500</v>
      </c>
      <c r="G3" s="149">
        <f>F3/D3*100</f>
        <v>52.695869036496305</v>
      </c>
    </row>
    <row r="4" spans="1:7" ht="16.5">
      <c r="A4" s="152">
        <v>2</v>
      </c>
      <c r="B4" s="153" t="s">
        <v>364</v>
      </c>
      <c r="C4" s="152">
        <v>44</v>
      </c>
      <c r="D4" s="154">
        <f>'[1]Cây chè'!G57</f>
        <v>2230000</v>
      </c>
      <c r="E4" s="155">
        <f>Chè!J57</f>
        <v>4</v>
      </c>
      <c r="F4" s="154">
        <f>'[1]Cây chè'!K57</f>
        <v>440000</v>
      </c>
      <c r="G4" s="149">
        <f aca="true" t="shared" si="0" ref="G4:G13">F4/D4*100</f>
        <v>19.730941704035875</v>
      </c>
    </row>
    <row r="5" spans="1:7" ht="16.5">
      <c r="A5" s="152">
        <v>3</v>
      </c>
      <c r="B5" s="153" t="s">
        <v>900</v>
      </c>
      <c r="C5" s="155">
        <v>41</v>
      </c>
      <c r="D5" s="154">
        <f>Bơ!G63</f>
        <v>395500</v>
      </c>
      <c r="E5" s="155">
        <f>Bơ!J63</f>
        <v>21</v>
      </c>
      <c r="F5" s="154">
        <f>Bơ!K63</f>
        <v>248250</v>
      </c>
      <c r="G5" s="149">
        <f t="shared" si="0"/>
        <v>62.768647281921616</v>
      </c>
    </row>
    <row r="6" spans="1:7" ht="16.5">
      <c r="A6" s="152">
        <v>4</v>
      </c>
      <c r="B6" s="153" t="s">
        <v>901</v>
      </c>
      <c r="C6" s="152">
        <v>12</v>
      </c>
      <c r="D6" s="154">
        <f>'[1]Cây tiêu'!G27</f>
        <v>132000</v>
      </c>
      <c r="E6" s="155">
        <f>Tiêu!J27</f>
        <v>5</v>
      </c>
      <c r="F6" s="154">
        <f>Tiêu!K27</f>
        <v>37000</v>
      </c>
      <c r="G6" s="149">
        <f t="shared" si="0"/>
        <v>28.030303030303028</v>
      </c>
    </row>
    <row r="7" spans="1:7" ht="16.5">
      <c r="A7" s="152">
        <v>5</v>
      </c>
      <c r="B7" s="153" t="s">
        <v>902</v>
      </c>
      <c r="C7" s="152">
        <v>8</v>
      </c>
      <c r="D7" s="154">
        <f>'Sầu riêng'!G27</f>
        <v>306000</v>
      </c>
      <c r="E7" s="155">
        <f>'Sầu riêng'!J27</f>
        <v>8</v>
      </c>
      <c r="F7" s="154">
        <f>'Sầu riêng'!K27</f>
        <v>300000</v>
      </c>
      <c r="G7" s="149">
        <f>F7/D7*100</f>
        <v>98.0392156862745</v>
      </c>
    </row>
    <row r="8" spans="1:7" ht="16.5">
      <c r="A8" s="152">
        <v>6</v>
      </c>
      <c r="B8" s="153" t="s">
        <v>903</v>
      </c>
      <c r="C8" s="155">
        <v>6</v>
      </c>
      <c r="D8" s="154">
        <f>'[1]Cây mắc ca'!G22</f>
        <v>638000</v>
      </c>
      <c r="E8" s="155">
        <f>'Mắc ca'!J22</f>
        <v>4</v>
      </c>
      <c r="F8" s="154">
        <f>'[1]Cây mắc ca'!K22</f>
        <v>552000</v>
      </c>
      <c r="G8" s="149">
        <f t="shared" si="0"/>
        <v>86.52037617554859</v>
      </c>
    </row>
    <row r="9" spans="1:7" ht="16.5">
      <c r="A9" s="152">
        <v>7</v>
      </c>
      <c r="B9" s="153" t="s">
        <v>904</v>
      </c>
      <c r="C9" s="152">
        <v>2</v>
      </c>
      <c r="D9" s="154">
        <f>'[1]Cây mít nghệ'!G15</f>
        <v>15000</v>
      </c>
      <c r="E9" s="155">
        <f>'Mít nghệ'!J15</f>
        <v>1</v>
      </c>
      <c r="F9" s="154">
        <f>'[1]Cây mít nghệ'!K15</f>
        <v>5000</v>
      </c>
      <c r="G9" s="149">
        <f t="shared" si="0"/>
        <v>33.33333333333333</v>
      </c>
    </row>
    <row r="10" spans="1:12" ht="16.5">
      <c r="A10" s="152">
        <v>8</v>
      </c>
      <c r="B10" s="153" t="s">
        <v>905</v>
      </c>
      <c r="C10" s="152">
        <v>2</v>
      </c>
      <c r="D10" s="154">
        <f>'[1]Cây măng cụt'!G15</f>
        <v>20000</v>
      </c>
      <c r="E10" s="155">
        <f>'Măng cụt'!J15</f>
        <v>1</v>
      </c>
      <c r="F10" s="154">
        <f>'[1]Cây măng cụt'!K15</f>
        <v>5000</v>
      </c>
      <c r="G10" s="149">
        <f>F10/D10*100</f>
        <v>25</v>
      </c>
      <c r="H10" s="149">
        <f>30</f>
        <v>30</v>
      </c>
      <c r="I10" s="476">
        <f>D10+D9+D11+D13</f>
        <v>634700</v>
      </c>
      <c r="J10" s="476">
        <v>7</v>
      </c>
      <c r="K10" s="476">
        <f>F10+F9+F11+F13</f>
        <v>66000</v>
      </c>
      <c r="L10" s="149">
        <f>K10/I10*100</f>
        <v>10.398613518197573</v>
      </c>
    </row>
    <row r="11" spans="1:7" ht="16.5">
      <c r="A11" s="152">
        <v>9</v>
      </c>
      <c r="B11" s="153" t="s">
        <v>906</v>
      </c>
      <c r="C11" s="152">
        <v>2</v>
      </c>
      <c r="D11" s="154">
        <f>'[1]Cây chuối'!G15</f>
        <v>12000</v>
      </c>
      <c r="E11" s="155">
        <f>chuối!J15</f>
        <v>1</v>
      </c>
      <c r="F11" s="154">
        <f>'[1]Cây chuối'!K15</f>
        <v>2000</v>
      </c>
      <c r="G11" s="149">
        <f t="shared" si="0"/>
        <v>16.666666666666664</v>
      </c>
    </row>
    <row r="12" spans="1:7" ht="16.5">
      <c r="A12" s="152">
        <v>10</v>
      </c>
      <c r="B12" s="153" t="s">
        <v>603</v>
      </c>
      <c r="C12" s="155">
        <v>17</v>
      </c>
      <c r="D12" s="154">
        <f>'[1]cây điều'!G34</f>
        <v>279300</v>
      </c>
      <c r="E12" s="155">
        <f>điều!J34</f>
        <v>3</v>
      </c>
      <c r="F12" s="154">
        <f>'[1]cây điều'!K34</f>
        <v>221000</v>
      </c>
      <c r="G12" s="149">
        <f t="shared" si="0"/>
        <v>79.1263873970641</v>
      </c>
    </row>
    <row r="13" spans="1:7" ht="16.5">
      <c r="A13" s="152">
        <v>11</v>
      </c>
      <c r="B13" s="153" t="s">
        <v>50</v>
      </c>
      <c r="C13" s="152">
        <v>26</v>
      </c>
      <c r="D13" s="154">
        <f>'[1]Cay ăn quả '!G44</f>
        <v>587700</v>
      </c>
      <c r="E13" s="155">
        <f>'ăn quả khác'!J49</f>
        <v>5</v>
      </c>
      <c r="F13" s="154">
        <f>'[1]Cay ăn quả '!K44</f>
        <v>54000</v>
      </c>
      <c r="G13" s="149">
        <f t="shared" si="0"/>
        <v>9.188361408882082</v>
      </c>
    </row>
    <row r="14" spans="1:6" ht="16.5">
      <c r="A14" s="152"/>
      <c r="B14" s="156" t="s">
        <v>907</v>
      </c>
      <c r="C14" s="156">
        <f>SUM(C3:C13)</f>
        <v>404</v>
      </c>
      <c r="D14" s="157">
        <f>SUM(D3:D13)</f>
        <v>18368950</v>
      </c>
      <c r="E14" s="469">
        <f>SUM(E3:E13)</f>
        <v>116</v>
      </c>
      <c r="F14" s="157">
        <f>SUM(F3:F13)</f>
        <v>9111750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66"/>
  <sheetViews>
    <sheetView zoomScalePageLayoutView="0" workbookViewId="0" topLeftCell="A181">
      <selection activeCell="M256" sqref="M256"/>
    </sheetView>
  </sheetViews>
  <sheetFormatPr defaultColWidth="9.140625" defaultRowHeight="15"/>
  <cols>
    <col min="1" max="1" width="3.421875" style="0" customWidth="1"/>
    <col min="2" max="2" width="19.57421875" style="74" customWidth="1"/>
    <col min="3" max="3" width="22.8515625" style="74" customWidth="1"/>
    <col min="4" max="4" width="27.140625" style="74" customWidth="1"/>
    <col min="5" max="5" width="14.421875" style="85" customWidth="1"/>
    <col min="6" max="6" width="30.57421875" style="74" bestFit="1" customWidth="1"/>
    <col min="7" max="7" width="12.00390625" style="0" customWidth="1"/>
    <col min="8" max="8" width="6.7109375" style="0" hidden="1" customWidth="1"/>
    <col min="9" max="9" width="5.8515625" style="0" hidden="1" customWidth="1"/>
    <col min="10" max="10" width="6.140625" style="0" customWidth="1"/>
    <col min="11" max="11" width="16.7109375" style="0" customWidth="1"/>
    <col min="12" max="12" width="10.140625" style="0" bestFit="1" customWidth="1"/>
  </cols>
  <sheetData>
    <row r="1" ht="11.25" customHeight="1"/>
    <row r="2" spans="1:10" ht="18.75">
      <c r="A2" s="503" t="s">
        <v>755</v>
      </c>
      <c r="B2" s="503"/>
      <c r="C2" s="503"/>
      <c r="D2" s="489" t="s">
        <v>756</v>
      </c>
      <c r="E2" s="489"/>
      <c r="F2" s="489"/>
      <c r="G2" s="489"/>
      <c r="H2" s="489"/>
      <c r="I2" s="489"/>
      <c r="J2" s="489"/>
    </row>
    <row r="3" spans="1:10" ht="18.75">
      <c r="A3" s="489" t="s">
        <v>752</v>
      </c>
      <c r="B3" s="489"/>
      <c r="C3" s="489"/>
      <c r="D3" s="489" t="s">
        <v>753</v>
      </c>
      <c r="E3" s="489"/>
      <c r="F3" s="489"/>
      <c r="G3" s="489"/>
      <c r="H3" s="489"/>
      <c r="I3" s="489"/>
      <c r="J3" s="489"/>
    </row>
    <row r="4" spans="1:10" ht="18.75">
      <c r="A4" s="503"/>
      <c r="B4" s="503"/>
      <c r="C4" s="503"/>
      <c r="D4" s="158"/>
      <c r="E4" s="159"/>
      <c r="F4" s="503"/>
      <c r="G4" s="503"/>
      <c r="H4" s="503"/>
      <c r="I4" s="503"/>
      <c r="J4" s="503"/>
    </row>
    <row r="5" spans="1:10" ht="18.75">
      <c r="A5" s="503" t="s">
        <v>754</v>
      </c>
      <c r="B5" s="503"/>
      <c r="C5" s="503"/>
      <c r="D5" s="503"/>
      <c r="E5" s="503"/>
      <c r="F5" s="503"/>
      <c r="G5" s="503"/>
      <c r="H5" s="503"/>
      <c r="I5" s="503"/>
      <c r="J5" s="503"/>
    </row>
    <row r="6" spans="1:10" ht="16.5">
      <c r="A6" s="160"/>
      <c r="B6" s="160"/>
      <c r="C6" s="160"/>
      <c r="D6" s="160"/>
      <c r="E6" s="161"/>
      <c r="F6" s="160"/>
      <c r="G6" s="160"/>
      <c r="H6" s="160"/>
      <c r="I6" s="160"/>
      <c r="J6" s="160"/>
    </row>
    <row r="7" spans="1:10" ht="39" customHeight="1">
      <c r="A7" s="504" t="s">
        <v>1064</v>
      </c>
      <c r="B7" s="504"/>
      <c r="C7" s="504"/>
      <c r="D7" s="504"/>
      <c r="E7" s="504"/>
      <c r="F7" s="504"/>
      <c r="G7" s="504"/>
      <c r="H7" s="504"/>
      <c r="I7" s="504"/>
      <c r="J7" s="504"/>
    </row>
    <row r="8" spans="1:10" ht="18.75">
      <c r="A8" s="162"/>
      <c r="B8" s="162"/>
      <c r="C8" s="162"/>
      <c r="D8" s="162"/>
      <c r="E8" s="163"/>
      <c r="F8" s="162"/>
      <c r="G8" s="162"/>
      <c r="H8" s="162"/>
      <c r="I8" s="162"/>
      <c r="J8" s="162"/>
    </row>
    <row r="9" spans="1:11" ht="15">
      <c r="A9" s="164" t="s">
        <v>358</v>
      </c>
      <c r="B9" s="165"/>
      <c r="C9" s="165"/>
      <c r="D9" s="165"/>
      <c r="E9" s="166"/>
      <c r="F9" s="165"/>
      <c r="G9" s="167"/>
      <c r="H9" s="485"/>
      <c r="I9" s="485"/>
      <c r="J9" s="485"/>
      <c r="K9" s="486" t="s">
        <v>858</v>
      </c>
    </row>
    <row r="10" spans="1:11" ht="15" customHeight="1">
      <c r="A10" s="487" t="s">
        <v>0</v>
      </c>
      <c r="B10" s="487" t="s">
        <v>681</v>
      </c>
      <c r="C10" s="487" t="s">
        <v>1</v>
      </c>
      <c r="D10" s="487" t="s">
        <v>2</v>
      </c>
      <c r="E10" s="487" t="s">
        <v>3</v>
      </c>
      <c r="F10" s="488" t="s">
        <v>692</v>
      </c>
      <c r="G10" s="497" t="s">
        <v>873</v>
      </c>
      <c r="H10" s="498" t="s">
        <v>690</v>
      </c>
      <c r="I10" s="498" t="s">
        <v>656</v>
      </c>
      <c r="J10" s="498" t="s">
        <v>800</v>
      </c>
      <c r="K10" s="526"/>
    </row>
    <row r="11" spans="1:11" ht="32.25" customHeight="1">
      <c r="A11" s="487"/>
      <c r="B11" s="487"/>
      <c r="C11" s="487"/>
      <c r="D11" s="487"/>
      <c r="E11" s="487"/>
      <c r="F11" s="488"/>
      <c r="G11" s="523"/>
      <c r="H11" s="499"/>
      <c r="I11" s="500"/>
      <c r="J11" s="500"/>
      <c r="K11" s="526"/>
    </row>
    <row r="12" spans="1:12" ht="15">
      <c r="A12" s="168" t="s">
        <v>4</v>
      </c>
      <c r="B12" s="168" t="s">
        <v>358</v>
      </c>
      <c r="C12" s="168"/>
      <c r="D12" s="168"/>
      <c r="E12" s="168"/>
      <c r="F12" s="169"/>
      <c r="G12" s="170">
        <f>SUM(G13:G92)</f>
        <v>7190000</v>
      </c>
      <c r="H12" s="171"/>
      <c r="I12" s="171"/>
      <c r="J12" s="172">
        <f>COUNTIF(J13:J92,"x")</f>
        <v>17</v>
      </c>
      <c r="K12" s="173">
        <f>SUM(K13:K92)</f>
        <v>4243000</v>
      </c>
      <c r="L12" s="295"/>
    </row>
    <row r="13" spans="1:11" ht="66.75" customHeight="1">
      <c r="A13" s="174">
        <v>1</v>
      </c>
      <c r="B13" s="174" t="s">
        <v>497</v>
      </c>
      <c r="C13" s="175" t="s">
        <v>498</v>
      </c>
      <c r="D13" s="175" t="s">
        <v>735</v>
      </c>
      <c r="E13" s="174" t="s">
        <v>499</v>
      </c>
      <c r="F13" s="175" t="s">
        <v>859</v>
      </c>
      <c r="G13" s="176">
        <f>2000*1200+300000</f>
        <v>2700000</v>
      </c>
      <c r="H13" s="177"/>
      <c r="I13" s="177" t="s">
        <v>689</v>
      </c>
      <c r="J13" s="178" t="s">
        <v>689</v>
      </c>
      <c r="K13" s="179">
        <f>G13</f>
        <v>2700000</v>
      </c>
    </row>
    <row r="14" spans="1:12" ht="30">
      <c r="A14" s="180">
        <v>2</v>
      </c>
      <c r="B14" s="181"/>
      <c r="C14" s="180" t="s">
        <v>362</v>
      </c>
      <c r="D14" s="182" t="s">
        <v>852</v>
      </c>
      <c r="E14" s="180" t="s">
        <v>363</v>
      </c>
      <c r="F14" s="183" t="s">
        <v>860</v>
      </c>
      <c r="G14" s="184">
        <v>350000</v>
      </c>
      <c r="H14" s="185"/>
      <c r="I14" s="186" t="s">
        <v>689</v>
      </c>
      <c r="J14" s="187" t="s">
        <v>689</v>
      </c>
      <c r="K14" s="188">
        <f>G14</f>
        <v>350000</v>
      </c>
      <c r="L14" s="461"/>
    </row>
    <row r="15" spans="1:11" ht="15">
      <c r="A15" s="174">
        <v>3</v>
      </c>
      <c r="B15" s="181"/>
      <c r="C15" s="189" t="s">
        <v>392</v>
      </c>
      <c r="D15" s="189" t="s">
        <v>393</v>
      </c>
      <c r="E15" s="180" t="s">
        <v>394</v>
      </c>
      <c r="F15" s="189" t="s">
        <v>293</v>
      </c>
      <c r="G15" s="190">
        <v>500000</v>
      </c>
      <c r="H15" s="185"/>
      <c r="I15" s="186" t="s">
        <v>689</v>
      </c>
      <c r="J15" s="187"/>
      <c r="K15" s="191"/>
    </row>
    <row r="16" spans="1:11" ht="15">
      <c r="A16" s="180">
        <v>4</v>
      </c>
      <c r="B16" s="192"/>
      <c r="C16" s="189" t="s">
        <v>381</v>
      </c>
      <c r="D16" s="189" t="s">
        <v>370</v>
      </c>
      <c r="E16" s="180" t="s">
        <v>382</v>
      </c>
      <c r="F16" s="189" t="s">
        <v>908</v>
      </c>
      <c r="G16" s="190">
        <v>200000</v>
      </c>
      <c r="H16" s="185"/>
      <c r="I16" s="186" t="s">
        <v>689</v>
      </c>
      <c r="J16" s="192"/>
      <c r="K16" s="191"/>
    </row>
    <row r="17" spans="1:11" ht="30">
      <c r="A17" s="174">
        <v>5</v>
      </c>
      <c r="B17" s="192"/>
      <c r="C17" s="193" t="s">
        <v>736</v>
      </c>
      <c r="D17" s="180" t="s">
        <v>407</v>
      </c>
      <c r="E17" s="180" t="s">
        <v>408</v>
      </c>
      <c r="F17" s="182" t="s">
        <v>909</v>
      </c>
      <c r="G17" s="184">
        <v>250000</v>
      </c>
      <c r="H17" s="185"/>
      <c r="I17" s="186" t="s">
        <v>689</v>
      </c>
      <c r="J17" s="187" t="s">
        <v>689</v>
      </c>
      <c r="K17" s="188">
        <f>G17</f>
        <v>250000</v>
      </c>
    </row>
    <row r="18" spans="1:11" ht="15">
      <c r="A18" s="180">
        <v>6</v>
      </c>
      <c r="B18" s="194"/>
      <c r="C18" s="189" t="s">
        <v>379</v>
      </c>
      <c r="D18" s="189" t="s">
        <v>370</v>
      </c>
      <c r="E18" s="180" t="s">
        <v>380</v>
      </c>
      <c r="F18" s="195" t="s">
        <v>908</v>
      </c>
      <c r="G18" s="196">
        <v>200000</v>
      </c>
      <c r="H18" s="197"/>
      <c r="I18" s="186" t="s">
        <v>689</v>
      </c>
      <c r="J18" s="192"/>
      <c r="K18" s="191"/>
    </row>
    <row r="19" spans="1:11" ht="15">
      <c r="A19" s="174">
        <v>7</v>
      </c>
      <c r="B19" s="194"/>
      <c r="C19" s="180" t="s">
        <v>375</v>
      </c>
      <c r="D19" s="180" t="s">
        <v>370</v>
      </c>
      <c r="E19" s="180" t="s">
        <v>376</v>
      </c>
      <c r="F19" s="182" t="s">
        <v>910</v>
      </c>
      <c r="G19" s="184">
        <v>134000</v>
      </c>
      <c r="H19" s="185"/>
      <c r="I19" s="186" t="s">
        <v>689</v>
      </c>
      <c r="J19" s="192"/>
      <c r="K19" s="191"/>
    </row>
    <row r="20" spans="1:11" ht="15">
      <c r="A20" s="180">
        <v>8</v>
      </c>
      <c r="B20" s="180" t="s">
        <v>387</v>
      </c>
      <c r="C20" s="180" t="s">
        <v>388</v>
      </c>
      <c r="D20" s="180" t="s">
        <v>370</v>
      </c>
      <c r="E20" s="180" t="s">
        <v>389</v>
      </c>
      <c r="F20" s="182" t="s">
        <v>911</v>
      </c>
      <c r="G20" s="184">
        <v>100000</v>
      </c>
      <c r="H20" s="185"/>
      <c r="I20" s="186" t="s">
        <v>689</v>
      </c>
      <c r="J20" s="187" t="s">
        <v>689</v>
      </c>
      <c r="K20" s="188">
        <f>G20</f>
        <v>100000</v>
      </c>
    </row>
    <row r="21" spans="1:11" ht="15">
      <c r="A21" s="174">
        <v>9</v>
      </c>
      <c r="B21" s="189"/>
      <c r="C21" s="189" t="s">
        <v>412</v>
      </c>
      <c r="D21" s="189" t="s">
        <v>413</v>
      </c>
      <c r="E21" s="180" t="s">
        <v>414</v>
      </c>
      <c r="F21" s="189" t="s">
        <v>18</v>
      </c>
      <c r="G21" s="190">
        <v>200000</v>
      </c>
      <c r="H21" s="185"/>
      <c r="I21" s="186" t="s">
        <v>689</v>
      </c>
      <c r="J21" s="187" t="s">
        <v>689</v>
      </c>
      <c r="K21" s="188">
        <f>G21</f>
        <v>200000</v>
      </c>
    </row>
    <row r="22" spans="1:11" ht="15">
      <c r="A22" s="180">
        <v>10</v>
      </c>
      <c r="B22" s="189" t="s">
        <v>678</v>
      </c>
      <c r="C22" s="189" t="s">
        <v>431</v>
      </c>
      <c r="D22" s="189" t="s">
        <v>679</v>
      </c>
      <c r="E22" s="180" t="s">
        <v>680</v>
      </c>
      <c r="F22" s="189" t="s">
        <v>686</v>
      </c>
      <c r="G22" s="190">
        <v>180000</v>
      </c>
      <c r="H22" s="185"/>
      <c r="I22" s="186" t="s">
        <v>689</v>
      </c>
      <c r="J22" s="192" t="s">
        <v>689</v>
      </c>
      <c r="K22" s="188">
        <v>180000</v>
      </c>
    </row>
    <row r="23" spans="1:11" ht="15">
      <c r="A23" s="174">
        <v>11</v>
      </c>
      <c r="B23" s="192"/>
      <c r="C23" s="189" t="s">
        <v>424</v>
      </c>
      <c r="D23" s="189" t="s">
        <v>370</v>
      </c>
      <c r="E23" s="180" t="s">
        <v>425</v>
      </c>
      <c r="F23" s="192" t="s">
        <v>912</v>
      </c>
      <c r="G23" s="196">
        <v>80000</v>
      </c>
      <c r="H23" s="197"/>
      <c r="I23" s="186" t="s">
        <v>689</v>
      </c>
      <c r="J23" s="192"/>
      <c r="K23" s="191"/>
    </row>
    <row r="24" spans="1:11" ht="15">
      <c r="A24" s="180">
        <v>12</v>
      </c>
      <c r="B24" s="192"/>
      <c r="C24" s="189" t="s">
        <v>399</v>
      </c>
      <c r="D24" s="189" t="s">
        <v>370</v>
      </c>
      <c r="E24" s="187"/>
      <c r="F24" s="189" t="s">
        <v>911</v>
      </c>
      <c r="G24" s="190">
        <v>100000</v>
      </c>
      <c r="H24" s="185"/>
      <c r="I24" s="186" t="s">
        <v>689</v>
      </c>
      <c r="J24" s="192"/>
      <c r="K24" s="191"/>
    </row>
    <row r="25" spans="1:11" ht="15">
      <c r="A25" s="174">
        <v>13</v>
      </c>
      <c r="B25" s="192"/>
      <c r="C25" s="189" t="s">
        <v>383</v>
      </c>
      <c r="D25" s="189" t="s">
        <v>370</v>
      </c>
      <c r="E25" s="180" t="s">
        <v>384</v>
      </c>
      <c r="F25" s="189" t="s">
        <v>911</v>
      </c>
      <c r="G25" s="190">
        <v>100000</v>
      </c>
      <c r="H25" s="185"/>
      <c r="I25" s="186" t="s">
        <v>689</v>
      </c>
      <c r="J25" s="192"/>
      <c r="K25" s="191"/>
    </row>
    <row r="26" spans="1:11" ht="15">
      <c r="A26" s="180">
        <v>14</v>
      </c>
      <c r="B26" s="192"/>
      <c r="C26" s="180" t="s">
        <v>377</v>
      </c>
      <c r="D26" s="180" t="s">
        <v>417</v>
      </c>
      <c r="E26" s="180" t="s">
        <v>378</v>
      </c>
      <c r="F26" s="198" t="s">
        <v>913</v>
      </c>
      <c r="G26" s="199">
        <v>90000</v>
      </c>
      <c r="H26" s="200"/>
      <c r="I26" s="186" t="s">
        <v>689</v>
      </c>
      <c r="J26" s="187"/>
      <c r="K26" s="191"/>
    </row>
    <row r="27" spans="1:11" ht="15">
      <c r="A27" s="174">
        <v>15</v>
      </c>
      <c r="B27" s="192"/>
      <c r="C27" s="189" t="s">
        <v>421</v>
      </c>
      <c r="D27" s="189" t="s">
        <v>370</v>
      </c>
      <c r="E27" s="180" t="s">
        <v>386</v>
      </c>
      <c r="F27" s="192" t="s">
        <v>912</v>
      </c>
      <c r="G27" s="199">
        <v>80000</v>
      </c>
      <c r="H27" s="197"/>
      <c r="I27" s="186" t="s">
        <v>689</v>
      </c>
      <c r="J27" s="192"/>
      <c r="K27" s="191"/>
    </row>
    <row r="28" spans="1:11" ht="15">
      <c r="A28" s="180">
        <v>16</v>
      </c>
      <c r="B28" s="189"/>
      <c r="C28" s="189" t="s">
        <v>390</v>
      </c>
      <c r="D28" s="189" t="s">
        <v>370</v>
      </c>
      <c r="E28" s="180" t="s">
        <v>391</v>
      </c>
      <c r="F28" s="192" t="s">
        <v>914</v>
      </c>
      <c r="G28" s="190">
        <v>50000</v>
      </c>
      <c r="H28" s="185"/>
      <c r="I28" s="186" t="s">
        <v>689</v>
      </c>
      <c r="J28" s="192"/>
      <c r="K28" s="191"/>
    </row>
    <row r="29" spans="1:11" ht="15">
      <c r="A29" s="174">
        <v>17</v>
      </c>
      <c r="B29" s="189"/>
      <c r="C29" s="180" t="s">
        <v>372</v>
      </c>
      <c r="D29" s="180" t="s">
        <v>370</v>
      </c>
      <c r="E29" s="180" t="s">
        <v>373</v>
      </c>
      <c r="F29" s="198" t="s">
        <v>915</v>
      </c>
      <c r="G29" s="190">
        <v>60000</v>
      </c>
      <c r="H29" s="201"/>
      <c r="I29" s="186" t="s">
        <v>689</v>
      </c>
      <c r="J29" s="187"/>
      <c r="K29" s="191"/>
    </row>
    <row r="30" spans="1:11" ht="15">
      <c r="A30" s="180">
        <v>18</v>
      </c>
      <c r="B30" s="189"/>
      <c r="C30" s="189" t="s">
        <v>401</v>
      </c>
      <c r="D30" s="189" t="s">
        <v>402</v>
      </c>
      <c r="E30" s="180" t="s">
        <v>403</v>
      </c>
      <c r="F30" s="189" t="s">
        <v>18</v>
      </c>
      <c r="G30" s="196">
        <v>100000</v>
      </c>
      <c r="H30" s="197"/>
      <c r="I30" s="186" t="s">
        <v>689</v>
      </c>
      <c r="J30" s="192"/>
      <c r="K30" s="191"/>
    </row>
    <row r="31" spans="1:11" ht="15">
      <c r="A31" s="174">
        <v>19</v>
      </c>
      <c r="B31" s="189"/>
      <c r="C31" s="189" t="s">
        <v>395</v>
      </c>
      <c r="D31" s="189" t="s">
        <v>370</v>
      </c>
      <c r="E31" s="180" t="s">
        <v>396</v>
      </c>
      <c r="F31" s="192" t="s">
        <v>916</v>
      </c>
      <c r="G31" s="196">
        <v>70000</v>
      </c>
      <c r="H31" s="197"/>
      <c r="I31" s="186" t="s">
        <v>689</v>
      </c>
      <c r="J31" s="192"/>
      <c r="K31" s="191"/>
    </row>
    <row r="32" spans="1:11" ht="15">
      <c r="A32" s="180">
        <v>20</v>
      </c>
      <c r="B32" s="189"/>
      <c r="C32" s="189" t="s">
        <v>385</v>
      </c>
      <c r="D32" s="189" t="s">
        <v>370</v>
      </c>
      <c r="E32" s="180" t="s">
        <v>386</v>
      </c>
      <c r="F32" s="192" t="s">
        <v>914</v>
      </c>
      <c r="G32" s="196">
        <v>50000</v>
      </c>
      <c r="H32" s="197"/>
      <c r="I32" s="186" t="s">
        <v>689</v>
      </c>
      <c r="J32" s="192"/>
      <c r="K32" s="191"/>
    </row>
    <row r="33" spans="1:11" ht="15">
      <c r="A33" s="174">
        <v>21</v>
      </c>
      <c r="B33" s="189"/>
      <c r="C33" s="180" t="s">
        <v>432</v>
      </c>
      <c r="D33" s="180" t="s">
        <v>370</v>
      </c>
      <c r="E33" s="180" t="s">
        <v>433</v>
      </c>
      <c r="F33" s="202" t="s">
        <v>915</v>
      </c>
      <c r="G33" s="196">
        <v>60000</v>
      </c>
      <c r="H33" s="200"/>
      <c r="I33" s="186" t="s">
        <v>689</v>
      </c>
      <c r="J33" s="187"/>
      <c r="K33" s="191"/>
    </row>
    <row r="34" spans="1:11" ht="15">
      <c r="A34" s="180">
        <v>22</v>
      </c>
      <c r="B34" s="189" t="s">
        <v>819</v>
      </c>
      <c r="C34" s="180" t="s">
        <v>820</v>
      </c>
      <c r="D34" s="180" t="s">
        <v>821</v>
      </c>
      <c r="E34" s="203" t="s">
        <v>822</v>
      </c>
      <c r="F34" s="198" t="s">
        <v>18</v>
      </c>
      <c r="G34" s="199">
        <v>100000</v>
      </c>
      <c r="H34" s="200"/>
      <c r="I34" s="186" t="s">
        <v>689</v>
      </c>
      <c r="J34" s="204" t="s">
        <v>689</v>
      </c>
      <c r="K34" s="205">
        <f>G34</f>
        <v>100000</v>
      </c>
    </row>
    <row r="35" spans="1:11" ht="30">
      <c r="A35" s="174">
        <v>23</v>
      </c>
      <c r="B35" s="189"/>
      <c r="C35" s="180" t="s">
        <v>397</v>
      </c>
      <c r="D35" s="182" t="s">
        <v>850</v>
      </c>
      <c r="E35" s="180" t="s">
        <v>398</v>
      </c>
      <c r="F35" s="198" t="s">
        <v>916</v>
      </c>
      <c r="G35" s="199">
        <v>70000</v>
      </c>
      <c r="H35" s="200"/>
      <c r="I35" s="186" t="s">
        <v>689</v>
      </c>
      <c r="J35" s="187"/>
      <c r="K35" s="191"/>
    </row>
    <row r="36" spans="1:11" ht="15">
      <c r="A36" s="180">
        <v>24</v>
      </c>
      <c r="B36" s="189"/>
      <c r="C36" s="189" t="s">
        <v>426</v>
      </c>
      <c r="D36" s="189" t="s">
        <v>370</v>
      </c>
      <c r="E36" s="180" t="s">
        <v>427</v>
      </c>
      <c r="F36" s="192" t="s">
        <v>915</v>
      </c>
      <c r="G36" s="196">
        <v>60000</v>
      </c>
      <c r="H36" s="197"/>
      <c r="I36" s="186" t="s">
        <v>689</v>
      </c>
      <c r="J36" s="192"/>
      <c r="K36" s="191"/>
    </row>
    <row r="37" spans="1:11" ht="15">
      <c r="A37" s="174">
        <v>25</v>
      </c>
      <c r="B37" s="189"/>
      <c r="C37" s="189" t="s">
        <v>428</v>
      </c>
      <c r="D37" s="189" t="s">
        <v>370</v>
      </c>
      <c r="E37" s="180" t="s">
        <v>429</v>
      </c>
      <c r="F37" s="192" t="s">
        <v>915</v>
      </c>
      <c r="G37" s="196">
        <v>60000</v>
      </c>
      <c r="H37" s="197"/>
      <c r="I37" s="186" t="s">
        <v>689</v>
      </c>
      <c r="J37" s="192"/>
      <c r="K37" s="191"/>
    </row>
    <row r="38" spans="1:11" ht="15">
      <c r="A38" s="180">
        <v>26</v>
      </c>
      <c r="B38" s="189"/>
      <c r="C38" s="189" t="s">
        <v>422</v>
      </c>
      <c r="D38" s="189" t="s">
        <v>370</v>
      </c>
      <c r="E38" s="180" t="s">
        <v>423</v>
      </c>
      <c r="F38" s="192" t="s">
        <v>917</v>
      </c>
      <c r="G38" s="196">
        <v>30000</v>
      </c>
      <c r="H38" s="197"/>
      <c r="I38" s="186" t="s">
        <v>689</v>
      </c>
      <c r="J38" s="192"/>
      <c r="K38" s="191"/>
    </row>
    <row r="39" spans="1:11" ht="15">
      <c r="A39" s="174">
        <v>27</v>
      </c>
      <c r="B39" s="180"/>
      <c r="C39" s="180" t="s">
        <v>493</v>
      </c>
      <c r="D39" s="180" t="s">
        <v>494</v>
      </c>
      <c r="E39" s="206"/>
      <c r="F39" s="182" t="s">
        <v>917</v>
      </c>
      <c r="G39" s="196">
        <v>30000</v>
      </c>
      <c r="H39" s="201"/>
      <c r="I39" s="186" t="s">
        <v>689</v>
      </c>
      <c r="J39" s="187"/>
      <c r="K39" s="191"/>
    </row>
    <row r="40" spans="1:11" ht="15">
      <c r="A40" s="180">
        <v>28</v>
      </c>
      <c r="B40" s="189"/>
      <c r="C40" s="189" t="s">
        <v>359</v>
      </c>
      <c r="D40" s="189" t="s">
        <v>360</v>
      </c>
      <c r="E40" s="180" t="s">
        <v>361</v>
      </c>
      <c r="F40" s="192" t="s">
        <v>918</v>
      </c>
      <c r="G40" s="196">
        <v>10000</v>
      </c>
      <c r="H40" s="197"/>
      <c r="I40" s="186" t="s">
        <v>689</v>
      </c>
      <c r="J40" s="192"/>
      <c r="K40" s="191"/>
    </row>
    <row r="41" spans="1:11" ht="15">
      <c r="A41" s="174">
        <v>29</v>
      </c>
      <c r="B41" s="189"/>
      <c r="C41" s="189" t="s">
        <v>366</v>
      </c>
      <c r="D41" s="189" t="s">
        <v>367</v>
      </c>
      <c r="E41" s="180" t="s">
        <v>368</v>
      </c>
      <c r="F41" s="192" t="s">
        <v>917</v>
      </c>
      <c r="G41" s="196">
        <v>30000</v>
      </c>
      <c r="H41" s="185"/>
      <c r="I41" s="186" t="s">
        <v>689</v>
      </c>
      <c r="J41" s="192"/>
      <c r="K41" s="191"/>
    </row>
    <row r="42" spans="1:11" ht="15">
      <c r="A42" s="180">
        <v>30</v>
      </c>
      <c r="B42" s="189"/>
      <c r="C42" s="207" t="s">
        <v>418</v>
      </c>
      <c r="D42" s="207" t="s">
        <v>370</v>
      </c>
      <c r="E42" s="180"/>
      <c r="F42" s="198" t="s">
        <v>914</v>
      </c>
      <c r="G42" s="196">
        <v>50000</v>
      </c>
      <c r="H42" s="200"/>
      <c r="I42" s="186" t="s">
        <v>689</v>
      </c>
      <c r="J42" s="187"/>
      <c r="K42" s="191"/>
    </row>
    <row r="43" spans="1:11" ht="15">
      <c r="A43" s="174">
        <v>31</v>
      </c>
      <c r="B43" s="189"/>
      <c r="C43" s="189" t="s">
        <v>369</v>
      </c>
      <c r="D43" s="189" t="s">
        <v>370</v>
      </c>
      <c r="E43" s="180" t="s">
        <v>371</v>
      </c>
      <c r="F43" s="192" t="s">
        <v>706</v>
      </c>
      <c r="G43" s="190">
        <v>30000</v>
      </c>
      <c r="H43" s="185"/>
      <c r="I43" s="186" t="s">
        <v>689</v>
      </c>
      <c r="J43" s="192"/>
      <c r="K43" s="191"/>
    </row>
    <row r="44" spans="1:11" ht="15">
      <c r="A44" s="180">
        <v>32</v>
      </c>
      <c r="B44" s="189"/>
      <c r="C44" s="189" t="s">
        <v>430</v>
      </c>
      <c r="D44" s="189" t="s">
        <v>370</v>
      </c>
      <c r="E44" s="180"/>
      <c r="F44" s="192" t="s">
        <v>707</v>
      </c>
      <c r="G44" s="196">
        <v>20000</v>
      </c>
      <c r="H44" s="197"/>
      <c r="I44" s="186" t="s">
        <v>689</v>
      </c>
      <c r="J44" s="192"/>
      <c r="K44" s="191"/>
    </row>
    <row r="45" spans="1:11" ht="15">
      <c r="A45" s="174">
        <v>33</v>
      </c>
      <c r="B45" s="189"/>
      <c r="C45" s="189" t="s">
        <v>483</v>
      </c>
      <c r="D45" s="189" t="s">
        <v>484</v>
      </c>
      <c r="E45" s="180"/>
      <c r="F45" s="189" t="s">
        <v>293</v>
      </c>
      <c r="G45" s="190">
        <v>35000</v>
      </c>
      <c r="H45" s="185"/>
      <c r="I45" s="186" t="s">
        <v>689</v>
      </c>
      <c r="J45" s="192"/>
      <c r="K45" s="191"/>
    </row>
    <row r="46" spans="1:11" ht="15">
      <c r="A46" s="180">
        <v>34</v>
      </c>
      <c r="B46" s="189"/>
      <c r="C46" s="189" t="s">
        <v>436</v>
      </c>
      <c r="D46" s="189" t="s">
        <v>435</v>
      </c>
      <c r="E46" s="180"/>
      <c r="F46" s="192" t="s">
        <v>919</v>
      </c>
      <c r="G46" s="190">
        <v>25000</v>
      </c>
      <c r="H46" s="185"/>
      <c r="I46" s="186" t="s">
        <v>689</v>
      </c>
      <c r="J46" s="192"/>
      <c r="K46" s="191"/>
    </row>
    <row r="47" spans="1:11" ht="15">
      <c r="A47" s="174">
        <v>35</v>
      </c>
      <c r="B47" s="189"/>
      <c r="C47" s="189" t="s">
        <v>446</v>
      </c>
      <c r="D47" s="189" t="s">
        <v>435</v>
      </c>
      <c r="E47" s="180"/>
      <c r="F47" s="192" t="s">
        <v>919</v>
      </c>
      <c r="G47" s="190">
        <v>25000</v>
      </c>
      <c r="H47" s="185"/>
      <c r="I47" s="186" t="s">
        <v>689</v>
      </c>
      <c r="J47" s="192"/>
      <c r="K47" s="191"/>
    </row>
    <row r="48" spans="1:11" ht="15">
      <c r="A48" s="180">
        <v>36</v>
      </c>
      <c r="B48" s="189"/>
      <c r="C48" s="189" t="s">
        <v>477</v>
      </c>
      <c r="D48" s="189" t="s">
        <v>453</v>
      </c>
      <c r="E48" s="180"/>
      <c r="F48" s="192" t="s">
        <v>920</v>
      </c>
      <c r="G48" s="196">
        <v>15000</v>
      </c>
      <c r="H48" s="197"/>
      <c r="I48" s="186" t="s">
        <v>689</v>
      </c>
      <c r="J48" s="192"/>
      <c r="K48" s="191"/>
    </row>
    <row r="49" spans="1:11" ht="15">
      <c r="A49" s="174">
        <v>37</v>
      </c>
      <c r="B49" s="189"/>
      <c r="C49" s="189" t="s">
        <v>491</v>
      </c>
      <c r="D49" s="189" t="s">
        <v>492</v>
      </c>
      <c r="E49" s="187"/>
      <c r="F49" s="192" t="s">
        <v>921</v>
      </c>
      <c r="G49" s="196">
        <v>20000</v>
      </c>
      <c r="H49" s="197"/>
      <c r="I49" s="186" t="s">
        <v>689</v>
      </c>
      <c r="J49" s="192"/>
      <c r="K49" s="191"/>
    </row>
    <row r="50" spans="1:11" ht="15">
      <c r="A50" s="180">
        <v>38</v>
      </c>
      <c r="B50" s="189"/>
      <c r="C50" s="189" t="s">
        <v>471</v>
      </c>
      <c r="D50" s="189" t="s">
        <v>472</v>
      </c>
      <c r="E50" s="180"/>
      <c r="F50" s="192" t="s">
        <v>919</v>
      </c>
      <c r="G50" s="196">
        <v>25000</v>
      </c>
      <c r="H50" s="197"/>
      <c r="I50" s="186" t="s">
        <v>689</v>
      </c>
      <c r="J50" s="192"/>
      <c r="K50" s="191"/>
    </row>
    <row r="51" spans="1:11" ht="15">
      <c r="A51" s="174">
        <v>39</v>
      </c>
      <c r="B51" s="189"/>
      <c r="C51" s="189" t="s">
        <v>485</v>
      </c>
      <c r="D51" s="189" t="s">
        <v>486</v>
      </c>
      <c r="E51" s="180"/>
      <c r="F51" s="192" t="s">
        <v>922</v>
      </c>
      <c r="G51" s="196">
        <v>17000</v>
      </c>
      <c r="H51" s="197"/>
      <c r="I51" s="186" t="s">
        <v>689</v>
      </c>
      <c r="J51" s="192"/>
      <c r="K51" s="191"/>
    </row>
    <row r="52" spans="1:11" ht="15">
      <c r="A52" s="180">
        <v>40</v>
      </c>
      <c r="B52" s="189"/>
      <c r="C52" s="189" t="s">
        <v>476</v>
      </c>
      <c r="D52" s="189" t="s">
        <v>435</v>
      </c>
      <c r="E52" s="180"/>
      <c r="F52" s="192" t="s">
        <v>920</v>
      </c>
      <c r="G52" s="196">
        <v>15000</v>
      </c>
      <c r="H52" s="197"/>
      <c r="I52" s="186" t="s">
        <v>689</v>
      </c>
      <c r="J52" s="192"/>
      <c r="K52" s="191"/>
    </row>
    <row r="53" spans="1:11" ht="15">
      <c r="A53" s="174">
        <v>41</v>
      </c>
      <c r="B53" s="189"/>
      <c r="C53" s="189" t="s">
        <v>460</v>
      </c>
      <c r="D53" s="189" t="s">
        <v>461</v>
      </c>
      <c r="E53" s="180"/>
      <c r="F53" s="192" t="s">
        <v>923</v>
      </c>
      <c r="G53" s="190">
        <v>22000</v>
      </c>
      <c r="H53" s="185"/>
      <c r="I53" s="186" t="s">
        <v>689</v>
      </c>
      <c r="J53" s="192"/>
      <c r="K53" s="191"/>
    </row>
    <row r="54" spans="1:11" ht="30">
      <c r="A54" s="180">
        <v>42</v>
      </c>
      <c r="B54" s="180"/>
      <c r="C54" s="180" t="s">
        <v>470</v>
      </c>
      <c r="D54" s="182" t="s">
        <v>849</v>
      </c>
      <c r="E54" s="180"/>
      <c r="F54" s="180" t="s">
        <v>293</v>
      </c>
      <c r="G54" s="184">
        <v>25000</v>
      </c>
      <c r="H54" s="201"/>
      <c r="I54" s="186" t="s">
        <v>689</v>
      </c>
      <c r="J54" s="187"/>
      <c r="K54" s="191"/>
    </row>
    <row r="55" spans="1:11" ht="15">
      <c r="A55" s="174">
        <v>43</v>
      </c>
      <c r="B55" s="189"/>
      <c r="C55" s="189" t="s">
        <v>440</v>
      </c>
      <c r="D55" s="189" t="s">
        <v>441</v>
      </c>
      <c r="E55" s="180"/>
      <c r="F55" s="189" t="s">
        <v>293</v>
      </c>
      <c r="G55" s="190">
        <v>25000</v>
      </c>
      <c r="H55" s="185"/>
      <c r="I55" s="186" t="s">
        <v>689</v>
      </c>
      <c r="J55" s="192"/>
      <c r="K55" s="191"/>
    </row>
    <row r="56" spans="1:11" ht="15">
      <c r="A56" s="180">
        <v>44</v>
      </c>
      <c r="B56" s="189"/>
      <c r="C56" s="189" t="s">
        <v>438</v>
      </c>
      <c r="D56" s="189" t="s">
        <v>435</v>
      </c>
      <c r="E56" s="180"/>
      <c r="F56" s="189" t="s">
        <v>293</v>
      </c>
      <c r="G56" s="190">
        <v>25000</v>
      </c>
      <c r="H56" s="185"/>
      <c r="I56" s="186" t="s">
        <v>689</v>
      </c>
      <c r="J56" s="192"/>
      <c r="K56" s="191"/>
    </row>
    <row r="57" spans="1:11" ht="15">
      <c r="A57" s="174">
        <v>45</v>
      </c>
      <c r="B57" s="189"/>
      <c r="C57" s="189" t="s">
        <v>444</v>
      </c>
      <c r="D57" s="189" t="s">
        <v>435</v>
      </c>
      <c r="E57" s="180"/>
      <c r="F57" s="189" t="s">
        <v>293</v>
      </c>
      <c r="G57" s="190">
        <v>25000</v>
      </c>
      <c r="H57" s="185"/>
      <c r="I57" s="186" t="s">
        <v>689</v>
      </c>
      <c r="J57" s="192"/>
      <c r="K57" s="191"/>
    </row>
    <row r="58" spans="1:11" ht="15">
      <c r="A58" s="180">
        <v>46</v>
      </c>
      <c r="B58" s="189"/>
      <c r="C58" s="189" t="s">
        <v>442</v>
      </c>
      <c r="D58" s="189" t="s">
        <v>435</v>
      </c>
      <c r="E58" s="180"/>
      <c r="F58" s="189" t="s">
        <v>293</v>
      </c>
      <c r="G58" s="190">
        <v>25000</v>
      </c>
      <c r="H58" s="185"/>
      <c r="I58" s="186" t="s">
        <v>689</v>
      </c>
      <c r="J58" s="192" t="s">
        <v>689</v>
      </c>
      <c r="K58" s="188">
        <f>G58</f>
        <v>25000</v>
      </c>
    </row>
    <row r="59" spans="1:11" ht="15">
      <c r="A59" s="174">
        <v>47</v>
      </c>
      <c r="B59" s="189"/>
      <c r="C59" s="189" t="s">
        <v>481</v>
      </c>
      <c r="D59" s="189" t="s">
        <v>482</v>
      </c>
      <c r="E59" s="180"/>
      <c r="F59" s="189" t="s">
        <v>293</v>
      </c>
      <c r="G59" s="190">
        <v>25000</v>
      </c>
      <c r="H59" s="185"/>
      <c r="I59" s="186" t="s">
        <v>689</v>
      </c>
      <c r="J59" s="192"/>
      <c r="K59" s="191"/>
    </row>
    <row r="60" spans="1:11" ht="15">
      <c r="A60" s="180">
        <v>48</v>
      </c>
      <c r="B60" s="189"/>
      <c r="C60" s="189" t="s">
        <v>495</v>
      </c>
      <c r="D60" s="189" t="s">
        <v>496</v>
      </c>
      <c r="E60" s="206"/>
      <c r="F60" s="189" t="s">
        <v>293</v>
      </c>
      <c r="G60" s="190">
        <v>25000</v>
      </c>
      <c r="H60" s="185"/>
      <c r="I60" s="186" t="s">
        <v>689</v>
      </c>
      <c r="J60" s="192"/>
      <c r="K60" s="191"/>
    </row>
    <row r="61" spans="1:11" ht="15">
      <c r="A61" s="174">
        <v>49</v>
      </c>
      <c r="B61" s="189"/>
      <c r="C61" s="189" t="s">
        <v>450</v>
      </c>
      <c r="D61" s="189" t="s">
        <v>451</v>
      </c>
      <c r="E61" s="180"/>
      <c r="F61" s="189" t="s">
        <v>293</v>
      </c>
      <c r="G61" s="190">
        <v>25000</v>
      </c>
      <c r="H61" s="185"/>
      <c r="I61" s="186" t="s">
        <v>689</v>
      </c>
      <c r="J61" s="192" t="s">
        <v>689</v>
      </c>
      <c r="K61" s="188">
        <f>G61</f>
        <v>25000</v>
      </c>
    </row>
    <row r="62" spans="1:11" ht="15">
      <c r="A62" s="180">
        <v>50</v>
      </c>
      <c r="B62" s="189"/>
      <c r="C62" s="189" t="s">
        <v>465</v>
      </c>
      <c r="D62" s="189" t="s">
        <v>466</v>
      </c>
      <c r="E62" s="180"/>
      <c r="F62" s="192" t="s">
        <v>918</v>
      </c>
      <c r="G62" s="190">
        <v>10000</v>
      </c>
      <c r="H62" s="185"/>
      <c r="I62" s="186" t="s">
        <v>689</v>
      </c>
      <c r="J62" s="192"/>
      <c r="K62" s="191"/>
    </row>
    <row r="63" spans="1:11" ht="15">
      <c r="A63" s="174">
        <v>51</v>
      </c>
      <c r="B63" s="189"/>
      <c r="C63" s="192" t="s">
        <v>260</v>
      </c>
      <c r="D63" s="192" t="s">
        <v>682</v>
      </c>
      <c r="E63" s="187" t="s">
        <v>261</v>
      </c>
      <c r="F63" s="189" t="s">
        <v>293</v>
      </c>
      <c r="G63" s="190">
        <v>25000</v>
      </c>
      <c r="H63" s="185"/>
      <c r="I63" s="186" t="s">
        <v>689</v>
      </c>
      <c r="J63" s="192"/>
      <c r="K63" s="191"/>
    </row>
    <row r="64" spans="1:11" ht="15">
      <c r="A64" s="180">
        <v>52</v>
      </c>
      <c r="B64" s="189"/>
      <c r="C64" s="189" t="s">
        <v>475</v>
      </c>
      <c r="D64" s="189" t="s">
        <v>466</v>
      </c>
      <c r="E64" s="180"/>
      <c r="F64" s="192" t="s">
        <v>921</v>
      </c>
      <c r="G64" s="190">
        <v>20000</v>
      </c>
      <c r="H64" s="185"/>
      <c r="I64" s="186" t="s">
        <v>689</v>
      </c>
      <c r="J64" s="192"/>
      <c r="K64" s="191"/>
    </row>
    <row r="65" spans="1:11" ht="15">
      <c r="A65" s="174">
        <v>53</v>
      </c>
      <c r="B65" s="189"/>
      <c r="C65" s="189" t="s">
        <v>449</v>
      </c>
      <c r="D65" s="189" t="s">
        <v>435</v>
      </c>
      <c r="E65" s="180"/>
      <c r="F65" s="189" t="s">
        <v>293</v>
      </c>
      <c r="G65" s="190">
        <v>22000</v>
      </c>
      <c r="H65" s="185"/>
      <c r="I65" s="186" t="s">
        <v>689</v>
      </c>
      <c r="J65" s="192"/>
      <c r="K65" s="191"/>
    </row>
    <row r="66" spans="1:11" ht="15">
      <c r="A66" s="180">
        <v>54</v>
      </c>
      <c r="B66" s="189"/>
      <c r="C66" s="189" t="s">
        <v>458</v>
      </c>
      <c r="D66" s="189" t="s">
        <v>459</v>
      </c>
      <c r="E66" s="187"/>
      <c r="F66" s="192" t="s">
        <v>924</v>
      </c>
      <c r="G66" s="190">
        <v>12000</v>
      </c>
      <c r="H66" s="185"/>
      <c r="I66" s="186" t="s">
        <v>689</v>
      </c>
      <c r="J66" s="192"/>
      <c r="K66" s="191"/>
    </row>
    <row r="67" spans="1:11" ht="15">
      <c r="A67" s="174">
        <v>55</v>
      </c>
      <c r="B67" s="189"/>
      <c r="C67" s="189" t="s">
        <v>468</v>
      </c>
      <c r="D67" s="189" t="s">
        <v>469</v>
      </c>
      <c r="E67" s="180"/>
      <c r="F67" s="189" t="s">
        <v>293</v>
      </c>
      <c r="G67" s="190">
        <v>20000</v>
      </c>
      <c r="H67" s="185"/>
      <c r="I67" s="186" t="s">
        <v>689</v>
      </c>
      <c r="J67" s="192"/>
      <c r="K67" s="191"/>
    </row>
    <row r="68" spans="1:11" ht="15">
      <c r="A68" s="180">
        <v>56</v>
      </c>
      <c r="B68" s="189"/>
      <c r="C68" s="189" t="s">
        <v>452</v>
      </c>
      <c r="D68" s="189" t="s">
        <v>453</v>
      </c>
      <c r="E68" s="180"/>
      <c r="F68" s="189" t="s">
        <v>293</v>
      </c>
      <c r="G68" s="190">
        <v>20000</v>
      </c>
      <c r="H68" s="185"/>
      <c r="I68" s="186" t="s">
        <v>689</v>
      </c>
      <c r="J68" s="192" t="s">
        <v>689</v>
      </c>
      <c r="K68" s="188">
        <f>G68</f>
        <v>20000</v>
      </c>
    </row>
    <row r="69" spans="1:11" ht="15">
      <c r="A69" s="174">
        <v>57</v>
      </c>
      <c r="B69" s="189"/>
      <c r="C69" s="189" t="s">
        <v>479</v>
      </c>
      <c r="D69" s="189" t="s">
        <v>435</v>
      </c>
      <c r="E69" s="180"/>
      <c r="F69" s="189" t="s">
        <v>293</v>
      </c>
      <c r="G69" s="190">
        <v>20000</v>
      </c>
      <c r="H69" s="185"/>
      <c r="I69" s="186" t="s">
        <v>689</v>
      </c>
      <c r="J69" s="192"/>
      <c r="K69" s="191"/>
    </row>
    <row r="70" spans="1:11" ht="15">
      <c r="A70" s="180">
        <v>58</v>
      </c>
      <c r="B70" s="189"/>
      <c r="C70" s="189" t="s">
        <v>489</v>
      </c>
      <c r="D70" s="189" t="s">
        <v>490</v>
      </c>
      <c r="E70" s="180"/>
      <c r="F70" s="189" t="s">
        <v>293</v>
      </c>
      <c r="G70" s="190">
        <v>20000</v>
      </c>
      <c r="H70" s="185"/>
      <c r="I70" s="186" t="s">
        <v>689</v>
      </c>
      <c r="J70" s="192"/>
      <c r="K70" s="191"/>
    </row>
    <row r="71" spans="1:11" ht="30">
      <c r="A71" s="174">
        <v>59</v>
      </c>
      <c r="B71" s="180"/>
      <c r="C71" s="187" t="s">
        <v>683</v>
      </c>
      <c r="D71" s="198" t="s">
        <v>848</v>
      </c>
      <c r="E71" s="187" t="s">
        <v>684</v>
      </c>
      <c r="F71" s="180" t="s">
        <v>293</v>
      </c>
      <c r="G71" s="184">
        <v>20000</v>
      </c>
      <c r="H71" s="201"/>
      <c r="I71" s="186" t="s">
        <v>689</v>
      </c>
      <c r="J71" s="187"/>
      <c r="K71" s="191"/>
    </row>
    <row r="72" spans="1:11" ht="15">
      <c r="A72" s="180">
        <v>60</v>
      </c>
      <c r="B72" s="180"/>
      <c r="C72" s="204" t="s">
        <v>443</v>
      </c>
      <c r="D72" s="204" t="s">
        <v>823</v>
      </c>
      <c r="E72" s="208" t="s">
        <v>824</v>
      </c>
      <c r="F72" s="182" t="s">
        <v>925</v>
      </c>
      <c r="G72" s="184">
        <v>10000</v>
      </c>
      <c r="H72" s="201"/>
      <c r="I72" s="186" t="s">
        <v>689</v>
      </c>
      <c r="J72" s="204" t="s">
        <v>689</v>
      </c>
      <c r="K72" s="188">
        <f>G72</f>
        <v>10000</v>
      </c>
    </row>
    <row r="73" spans="1:11" ht="15">
      <c r="A73" s="174">
        <v>61</v>
      </c>
      <c r="B73" s="189"/>
      <c r="C73" s="189" t="s">
        <v>404</v>
      </c>
      <c r="D73" s="189" t="s">
        <v>405</v>
      </c>
      <c r="E73" s="180" t="s">
        <v>406</v>
      </c>
      <c r="F73" s="192" t="s">
        <v>918</v>
      </c>
      <c r="G73" s="184">
        <v>10000</v>
      </c>
      <c r="H73" s="185"/>
      <c r="I73" s="186" t="s">
        <v>689</v>
      </c>
      <c r="J73" s="192"/>
      <c r="K73" s="191"/>
    </row>
    <row r="74" spans="1:11" ht="15">
      <c r="A74" s="180">
        <v>62</v>
      </c>
      <c r="B74" s="189"/>
      <c r="C74" s="189" t="s">
        <v>467</v>
      </c>
      <c r="D74" s="189" t="s">
        <v>455</v>
      </c>
      <c r="E74" s="180"/>
      <c r="F74" s="189" t="s">
        <v>293</v>
      </c>
      <c r="G74" s="190">
        <v>16000</v>
      </c>
      <c r="H74" s="185"/>
      <c r="I74" s="186" t="s">
        <v>689</v>
      </c>
      <c r="J74" s="192"/>
      <c r="K74" s="191"/>
    </row>
    <row r="75" spans="1:11" ht="15">
      <c r="A75" s="174">
        <v>63</v>
      </c>
      <c r="B75" s="189"/>
      <c r="C75" s="189" t="s">
        <v>473</v>
      </c>
      <c r="D75" s="189" t="s">
        <v>474</v>
      </c>
      <c r="E75" s="180"/>
      <c r="F75" s="189" t="s">
        <v>293</v>
      </c>
      <c r="G75" s="190">
        <v>15000</v>
      </c>
      <c r="H75" s="185"/>
      <c r="I75" s="186" t="s">
        <v>689</v>
      </c>
      <c r="J75" s="192"/>
      <c r="K75" s="191"/>
    </row>
    <row r="76" spans="1:11" ht="15">
      <c r="A76" s="180">
        <v>64</v>
      </c>
      <c r="B76" s="189"/>
      <c r="C76" s="189" t="s">
        <v>456</v>
      </c>
      <c r="D76" s="189" t="s">
        <v>457</v>
      </c>
      <c r="E76" s="180"/>
      <c r="F76" s="189" t="s">
        <v>293</v>
      </c>
      <c r="G76" s="190">
        <v>15000</v>
      </c>
      <c r="H76" s="185"/>
      <c r="I76" s="186" t="s">
        <v>689</v>
      </c>
      <c r="J76" s="192"/>
      <c r="K76" s="191"/>
    </row>
    <row r="77" spans="1:11" ht="15">
      <c r="A77" s="174">
        <v>65</v>
      </c>
      <c r="B77" s="189"/>
      <c r="C77" s="189" t="s">
        <v>374</v>
      </c>
      <c r="D77" s="189" t="s">
        <v>462</v>
      </c>
      <c r="E77" s="180"/>
      <c r="F77" s="189" t="s">
        <v>293</v>
      </c>
      <c r="G77" s="190">
        <v>15000</v>
      </c>
      <c r="H77" s="185"/>
      <c r="I77" s="186" t="s">
        <v>689</v>
      </c>
      <c r="J77" s="192"/>
      <c r="K77" s="191"/>
    </row>
    <row r="78" spans="1:11" ht="15">
      <c r="A78" s="180">
        <v>66</v>
      </c>
      <c r="B78" s="189"/>
      <c r="C78" s="189" t="s">
        <v>434</v>
      </c>
      <c r="D78" s="189" t="s">
        <v>435</v>
      </c>
      <c r="E78" s="180"/>
      <c r="F78" s="189" t="s">
        <v>293</v>
      </c>
      <c r="G78" s="190">
        <v>15000</v>
      </c>
      <c r="H78" s="185"/>
      <c r="I78" s="186" t="s">
        <v>689</v>
      </c>
      <c r="J78" s="192"/>
      <c r="K78" s="191"/>
    </row>
    <row r="79" spans="1:11" ht="15">
      <c r="A79" s="174">
        <v>67</v>
      </c>
      <c r="B79" s="189"/>
      <c r="C79" s="189" t="s">
        <v>445</v>
      </c>
      <c r="D79" s="189" t="s">
        <v>435</v>
      </c>
      <c r="E79" s="180"/>
      <c r="F79" s="189" t="s">
        <v>293</v>
      </c>
      <c r="G79" s="190">
        <v>15000</v>
      </c>
      <c r="H79" s="185"/>
      <c r="I79" s="186" t="s">
        <v>689</v>
      </c>
      <c r="J79" s="192" t="s">
        <v>689</v>
      </c>
      <c r="K79" s="188">
        <f>G79</f>
        <v>15000</v>
      </c>
    </row>
    <row r="80" spans="1:11" ht="15">
      <c r="A80" s="180">
        <v>68</v>
      </c>
      <c r="B80" s="189"/>
      <c r="C80" s="189" t="s">
        <v>447</v>
      </c>
      <c r="D80" s="189" t="s">
        <v>435</v>
      </c>
      <c r="E80" s="180"/>
      <c r="F80" s="189" t="s">
        <v>293</v>
      </c>
      <c r="G80" s="190">
        <v>15000</v>
      </c>
      <c r="H80" s="185"/>
      <c r="I80" s="186" t="s">
        <v>689</v>
      </c>
      <c r="J80" s="192"/>
      <c r="K80" s="191"/>
    </row>
    <row r="81" spans="1:11" ht="15">
      <c r="A81" s="174">
        <v>69</v>
      </c>
      <c r="B81" s="189"/>
      <c r="C81" s="189" t="s">
        <v>437</v>
      </c>
      <c r="D81" s="189" t="s">
        <v>435</v>
      </c>
      <c r="E81" s="180"/>
      <c r="F81" s="189" t="s">
        <v>293</v>
      </c>
      <c r="G81" s="190">
        <v>15000</v>
      </c>
      <c r="H81" s="185"/>
      <c r="I81" s="186" t="s">
        <v>689</v>
      </c>
      <c r="J81" s="192"/>
      <c r="K81" s="191"/>
    </row>
    <row r="82" spans="1:11" ht="15">
      <c r="A82" s="180">
        <v>70</v>
      </c>
      <c r="B82" s="189"/>
      <c r="C82" s="189" t="s">
        <v>439</v>
      </c>
      <c r="D82" s="189" t="s">
        <v>435</v>
      </c>
      <c r="E82" s="180"/>
      <c r="F82" s="189" t="s">
        <v>293</v>
      </c>
      <c r="G82" s="190">
        <v>15000</v>
      </c>
      <c r="H82" s="185"/>
      <c r="I82" s="186" t="s">
        <v>689</v>
      </c>
      <c r="J82" s="192"/>
      <c r="K82" s="191"/>
    </row>
    <row r="83" spans="1:11" ht="15">
      <c r="A83" s="174">
        <v>71</v>
      </c>
      <c r="B83" s="189"/>
      <c r="C83" s="189" t="s">
        <v>454</v>
      </c>
      <c r="D83" s="189" t="s">
        <v>455</v>
      </c>
      <c r="E83" s="180"/>
      <c r="F83" s="189" t="s">
        <v>918</v>
      </c>
      <c r="G83" s="190">
        <v>10000</v>
      </c>
      <c r="H83" s="185"/>
      <c r="I83" s="186" t="s">
        <v>689</v>
      </c>
      <c r="J83" s="192"/>
      <c r="K83" s="191"/>
    </row>
    <row r="84" spans="1:11" ht="15">
      <c r="A84" s="180">
        <v>72</v>
      </c>
      <c r="B84" s="189"/>
      <c r="C84" s="189" t="s">
        <v>826</v>
      </c>
      <c r="D84" s="189" t="s">
        <v>827</v>
      </c>
      <c r="E84" s="203" t="s">
        <v>828</v>
      </c>
      <c r="F84" s="189" t="s">
        <v>918</v>
      </c>
      <c r="G84" s="190">
        <v>10000</v>
      </c>
      <c r="H84" s="185"/>
      <c r="I84" s="186" t="s">
        <v>689</v>
      </c>
      <c r="J84" s="195" t="s">
        <v>689</v>
      </c>
      <c r="K84" s="188">
        <f>G84</f>
        <v>10000</v>
      </c>
    </row>
    <row r="85" spans="1:11" ht="15">
      <c r="A85" s="174">
        <v>73</v>
      </c>
      <c r="B85" s="189"/>
      <c r="C85" s="189" t="s">
        <v>463</v>
      </c>
      <c r="D85" s="189" t="s">
        <v>464</v>
      </c>
      <c r="E85" s="180"/>
      <c r="F85" s="189" t="s">
        <v>293</v>
      </c>
      <c r="G85" s="190">
        <v>10000</v>
      </c>
      <c r="H85" s="185"/>
      <c r="I85" s="186" t="s">
        <v>689</v>
      </c>
      <c r="J85" s="192"/>
      <c r="K85" s="191"/>
    </row>
    <row r="86" spans="1:11" ht="15">
      <c r="A86" s="180">
        <v>74</v>
      </c>
      <c r="B86" s="189"/>
      <c r="C86" s="189" t="s">
        <v>480</v>
      </c>
      <c r="D86" s="189" t="s">
        <v>435</v>
      </c>
      <c r="E86" s="180"/>
      <c r="F86" s="189" t="s">
        <v>293</v>
      </c>
      <c r="G86" s="190">
        <v>10000</v>
      </c>
      <c r="H86" s="185"/>
      <c r="I86" s="186" t="s">
        <v>689</v>
      </c>
      <c r="J86" s="192"/>
      <c r="K86" s="191"/>
    </row>
    <row r="87" spans="1:11" ht="30">
      <c r="A87" s="174">
        <v>75</v>
      </c>
      <c r="B87" s="180"/>
      <c r="C87" s="180" t="s">
        <v>415</v>
      </c>
      <c r="D87" s="182" t="s">
        <v>846</v>
      </c>
      <c r="E87" s="180" t="s">
        <v>416</v>
      </c>
      <c r="F87" s="180" t="s">
        <v>293</v>
      </c>
      <c r="G87" s="184">
        <v>2000</v>
      </c>
      <c r="H87" s="201"/>
      <c r="I87" s="186" t="s">
        <v>689</v>
      </c>
      <c r="J87" s="192"/>
      <c r="K87" s="191"/>
    </row>
    <row r="88" spans="1:11" ht="15">
      <c r="A88" s="180">
        <v>76</v>
      </c>
      <c r="B88" s="189"/>
      <c r="C88" s="189" t="s">
        <v>829</v>
      </c>
      <c r="D88" s="189" t="s">
        <v>830</v>
      </c>
      <c r="E88" s="203" t="s">
        <v>831</v>
      </c>
      <c r="F88" s="189" t="s">
        <v>18</v>
      </c>
      <c r="G88" s="190">
        <v>2000</v>
      </c>
      <c r="H88" s="185"/>
      <c r="I88" s="186" t="s">
        <v>689</v>
      </c>
      <c r="J88" s="195" t="s">
        <v>689</v>
      </c>
      <c r="K88" s="188">
        <f>G88</f>
        <v>2000</v>
      </c>
    </row>
    <row r="89" spans="1:11" ht="34.5" customHeight="1">
      <c r="A89" s="174">
        <v>77</v>
      </c>
      <c r="B89" s="71" t="s">
        <v>878</v>
      </c>
      <c r="C89" s="52" t="s">
        <v>879</v>
      </c>
      <c r="D89" s="71" t="s">
        <v>883</v>
      </c>
      <c r="E89" s="52" t="s">
        <v>880</v>
      </c>
      <c r="F89" s="71" t="s">
        <v>884</v>
      </c>
      <c r="G89" s="135">
        <v>220000</v>
      </c>
      <c r="H89" s="52"/>
      <c r="I89" s="52" t="s">
        <v>689</v>
      </c>
      <c r="J89" s="52" t="s">
        <v>689</v>
      </c>
      <c r="K89" s="454">
        <f>G89</f>
        <v>220000</v>
      </c>
    </row>
    <row r="90" spans="1:11" ht="15">
      <c r="A90" s="180">
        <v>78</v>
      </c>
      <c r="B90" s="75" t="s">
        <v>862</v>
      </c>
      <c r="C90" s="75" t="s">
        <v>863</v>
      </c>
      <c r="D90" s="75" t="s">
        <v>864</v>
      </c>
      <c r="E90" s="75" t="s">
        <v>865</v>
      </c>
      <c r="F90" s="75" t="s">
        <v>1029</v>
      </c>
      <c r="G90" s="135">
        <v>22000</v>
      </c>
      <c r="H90" s="75"/>
      <c r="I90" s="75" t="s">
        <v>689</v>
      </c>
      <c r="J90" s="75" t="s">
        <v>689</v>
      </c>
      <c r="K90" s="454">
        <f>G90</f>
        <v>22000</v>
      </c>
    </row>
    <row r="91" spans="1:11" ht="30">
      <c r="A91" s="174">
        <v>79</v>
      </c>
      <c r="B91" s="52" t="s">
        <v>1054</v>
      </c>
      <c r="C91" s="52" t="s">
        <v>1055</v>
      </c>
      <c r="D91" s="71" t="s">
        <v>1056</v>
      </c>
      <c r="E91" s="76" t="s">
        <v>1057</v>
      </c>
      <c r="F91" s="73" t="s">
        <v>1059</v>
      </c>
      <c r="G91" s="135">
        <v>14000</v>
      </c>
      <c r="H91" s="37"/>
      <c r="I91" s="37"/>
      <c r="J91" s="37" t="s">
        <v>689</v>
      </c>
      <c r="K91" s="454">
        <v>14000</v>
      </c>
    </row>
    <row r="92" spans="1:11" ht="15">
      <c r="A92" s="180">
        <v>80</v>
      </c>
      <c r="B92" s="209"/>
      <c r="C92" s="209" t="s">
        <v>409</v>
      </c>
      <c r="D92" s="209" t="s">
        <v>410</v>
      </c>
      <c r="E92" s="210" t="s">
        <v>411</v>
      </c>
      <c r="F92" s="209" t="s">
        <v>293</v>
      </c>
      <c r="G92" s="211">
        <v>2000</v>
      </c>
      <c r="H92" s="212"/>
      <c r="I92" s="213" t="s">
        <v>689</v>
      </c>
      <c r="J92" s="214"/>
      <c r="K92" s="215"/>
    </row>
    <row r="93" spans="1:12" ht="15">
      <c r="A93" s="168" t="s">
        <v>105</v>
      </c>
      <c r="B93" s="168" t="s">
        <v>5</v>
      </c>
      <c r="C93" s="168"/>
      <c r="D93" s="168"/>
      <c r="E93" s="168"/>
      <c r="F93" s="169"/>
      <c r="G93" s="216">
        <f>SUM(G94:G121)</f>
        <v>1518000</v>
      </c>
      <c r="H93" s="217"/>
      <c r="I93" s="217"/>
      <c r="J93" s="172">
        <f>COUNTIF(J94:J121,"x")</f>
        <v>6</v>
      </c>
      <c r="K93" s="219">
        <f>SUM(K94:K121)</f>
        <v>317000</v>
      </c>
      <c r="L93" s="460"/>
    </row>
    <row r="94" spans="1:11" ht="15">
      <c r="A94" s="174">
        <v>1</v>
      </c>
      <c r="B94" s="174" t="s">
        <v>55</v>
      </c>
      <c r="C94" s="174" t="s">
        <v>56</v>
      </c>
      <c r="D94" s="174" t="s">
        <v>53</v>
      </c>
      <c r="E94" s="174" t="s">
        <v>57</v>
      </c>
      <c r="F94" s="175" t="s">
        <v>926</v>
      </c>
      <c r="G94" s="220">
        <v>160000</v>
      </c>
      <c r="H94" s="221"/>
      <c r="I94" s="177" t="s">
        <v>689</v>
      </c>
      <c r="J94" s="178" t="s">
        <v>689</v>
      </c>
      <c r="K94" s="222">
        <f>G94</f>
        <v>160000</v>
      </c>
    </row>
    <row r="95" spans="1:11" ht="15">
      <c r="A95" s="180">
        <v>2</v>
      </c>
      <c r="B95" s="189" t="s">
        <v>66</v>
      </c>
      <c r="C95" s="189" t="s">
        <v>66</v>
      </c>
      <c r="D95" s="189" t="s">
        <v>67</v>
      </c>
      <c r="E95" s="180" t="s">
        <v>68</v>
      </c>
      <c r="F95" s="189" t="s">
        <v>18</v>
      </c>
      <c r="G95" s="190">
        <v>180000</v>
      </c>
      <c r="H95" s="185"/>
      <c r="I95" s="186" t="s">
        <v>689</v>
      </c>
      <c r="J95" s="192"/>
      <c r="K95" s="191"/>
    </row>
    <row r="96" spans="1:11" ht="15">
      <c r="A96" s="174">
        <v>3</v>
      </c>
      <c r="B96" s="189" t="s">
        <v>19</v>
      </c>
      <c r="C96" s="189"/>
      <c r="D96" s="189" t="s">
        <v>20</v>
      </c>
      <c r="E96" s="180" t="s">
        <v>21</v>
      </c>
      <c r="F96" s="189" t="s">
        <v>18</v>
      </c>
      <c r="G96" s="190">
        <v>150000</v>
      </c>
      <c r="H96" s="185"/>
      <c r="I96" s="186" t="s">
        <v>689</v>
      </c>
      <c r="J96" s="192" t="s">
        <v>689</v>
      </c>
      <c r="K96" s="191"/>
    </row>
    <row r="97" spans="1:11" ht="15">
      <c r="A97" s="180">
        <v>4</v>
      </c>
      <c r="B97" s="189"/>
      <c r="C97" s="189" t="s">
        <v>44</v>
      </c>
      <c r="D97" s="189" t="s">
        <v>40</v>
      </c>
      <c r="E97" s="180" t="s">
        <v>45</v>
      </c>
      <c r="F97" s="189" t="s">
        <v>18</v>
      </c>
      <c r="G97" s="190">
        <v>100000</v>
      </c>
      <c r="H97" s="185"/>
      <c r="I97" s="186" t="s">
        <v>689</v>
      </c>
      <c r="J97" s="192"/>
      <c r="K97" s="191"/>
    </row>
    <row r="98" spans="1:11" ht="15">
      <c r="A98" s="174">
        <v>5</v>
      </c>
      <c r="B98" s="189" t="s">
        <v>59</v>
      </c>
      <c r="C98" s="189" t="s">
        <v>60</v>
      </c>
      <c r="D98" s="189" t="s">
        <v>61</v>
      </c>
      <c r="E98" s="180" t="s">
        <v>62</v>
      </c>
      <c r="F98" s="189" t="s">
        <v>18</v>
      </c>
      <c r="G98" s="190">
        <v>76000</v>
      </c>
      <c r="H98" s="185"/>
      <c r="I98" s="186" t="s">
        <v>689</v>
      </c>
      <c r="J98" s="192"/>
      <c r="K98" s="191"/>
    </row>
    <row r="99" spans="1:11" ht="15">
      <c r="A99" s="180">
        <v>6</v>
      </c>
      <c r="B99" s="189"/>
      <c r="C99" s="189" t="s">
        <v>78</v>
      </c>
      <c r="D99" s="189" t="s">
        <v>79</v>
      </c>
      <c r="E99" s="180"/>
      <c r="F99" s="189" t="s">
        <v>18</v>
      </c>
      <c r="G99" s="190">
        <v>76000</v>
      </c>
      <c r="H99" s="185"/>
      <c r="I99" s="186" t="s">
        <v>689</v>
      </c>
      <c r="J99" s="192"/>
      <c r="K99" s="191"/>
    </row>
    <row r="100" spans="1:11" ht="15">
      <c r="A100" s="174">
        <v>7</v>
      </c>
      <c r="B100" s="189"/>
      <c r="C100" s="189" t="s">
        <v>15</v>
      </c>
      <c r="D100" s="189" t="s">
        <v>16</v>
      </c>
      <c r="E100" s="180" t="s">
        <v>17</v>
      </c>
      <c r="F100" s="189" t="s">
        <v>18</v>
      </c>
      <c r="G100" s="190">
        <v>75000</v>
      </c>
      <c r="H100" s="185"/>
      <c r="I100" s="186" t="s">
        <v>689</v>
      </c>
      <c r="J100" s="192" t="s">
        <v>689</v>
      </c>
      <c r="K100" s="188">
        <f>G100</f>
        <v>75000</v>
      </c>
    </row>
    <row r="101" spans="1:11" ht="15">
      <c r="A101" s="180">
        <v>8</v>
      </c>
      <c r="B101" s="189" t="s">
        <v>51</v>
      </c>
      <c r="C101" s="189" t="s">
        <v>52</v>
      </c>
      <c r="D101" s="189" t="s">
        <v>53</v>
      </c>
      <c r="E101" s="180" t="s">
        <v>54</v>
      </c>
      <c r="F101" s="189" t="s">
        <v>18</v>
      </c>
      <c r="G101" s="190">
        <v>75000</v>
      </c>
      <c r="H101" s="185"/>
      <c r="I101" s="186" t="s">
        <v>689</v>
      </c>
      <c r="J101" s="192"/>
      <c r="K101" s="191"/>
    </row>
    <row r="102" spans="1:11" ht="15">
      <c r="A102" s="174">
        <v>9</v>
      </c>
      <c r="B102" s="189"/>
      <c r="C102" s="189" t="s">
        <v>24</v>
      </c>
      <c r="D102" s="189" t="s">
        <v>23</v>
      </c>
      <c r="E102" s="180"/>
      <c r="F102" s="189" t="s">
        <v>18</v>
      </c>
      <c r="G102" s="190">
        <v>75000</v>
      </c>
      <c r="H102" s="185"/>
      <c r="I102" s="186" t="s">
        <v>689</v>
      </c>
      <c r="J102" s="192"/>
      <c r="K102" s="191"/>
    </row>
    <row r="103" spans="1:11" ht="15">
      <c r="A103" s="180">
        <v>10</v>
      </c>
      <c r="B103" s="189" t="s">
        <v>29</v>
      </c>
      <c r="C103" s="189" t="s">
        <v>39</v>
      </c>
      <c r="D103" s="189" t="s">
        <v>40</v>
      </c>
      <c r="E103" s="180" t="s">
        <v>41</v>
      </c>
      <c r="F103" s="189" t="s">
        <v>18</v>
      </c>
      <c r="G103" s="190">
        <v>70000</v>
      </c>
      <c r="H103" s="185"/>
      <c r="I103" s="186" t="s">
        <v>689</v>
      </c>
      <c r="J103" s="192"/>
      <c r="K103" s="191"/>
    </row>
    <row r="104" spans="1:11" ht="15">
      <c r="A104" s="174">
        <v>11</v>
      </c>
      <c r="B104" s="180" t="s">
        <v>82</v>
      </c>
      <c r="C104" s="180" t="s">
        <v>83</v>
      </c>
      <c r="D104" s="180" t="s">
        <v>84</v>
      </c>
      <c r="E104" s="180" t="s">
        <v>85</v>
      </c>
      <c r="F104" s="182" t="s">
        <v>917</v>
      </c>
      <c r="G104" s="184">
        <v>30000</v>
      </c>
      <c r="H104" s="201"/>
      <c r="I104" s="186" t="s">
        <v>689</v>
      </c>
      <c r="J104" s="187"/>
      <c r="K104" s="191"/>
    </row>
    <row r="105" spans="1:11" ht="15">
      <c r="A105" s="180">
        <v>12</v>
      </c>
      <c r="B105" s="189" t="s">
        <v>71</v>
      </c>
      <c r="C105" s="189" t="s">
        <v>72</v>
      </c>
      <c r="D105" s="189" t="s">
        <v>73</v>
      </c>
      <c r="E105" s="180" t="s">
        <v>74</v>
      </c>
      <c r="F105" s="189" t="s">
        <v>18</v>
      </c>
      <c r="G105" s="190">
        <v>55000</v>
      </c>
      <c r="H105" s="185"/>
      <c r="I105" s="186" t="s">
        <v>689</v>
      </c>
      <c r="J105" s="192"/>
      <c r="K105" s="191"/>
    </row>
    <row r="106" spans="1:11" ht="15">
      <c r="A106" s="174">
        <v>13</v>
      </c>
      <c r="B106" s="189" t="s">
        <v>36</v>
      </c>
      <c r="C106" s="189" t="s">
        <v>37</v>
      </c>
      <c r="D106" s="189" t="s">
        <v>31</v>
      </c>
      <c r="E106" s="180" t="s">
        <v>38</v>
      </c>
      <c r="F106" s="189" t="s">
        <v>18</v>
      </c>
      <c r="G106" s="190">
        <v>50000</v>
      </c>
      <c r="H106" s="185"/>
      <c r="I106" s="186" t="s">
        <v>689</v>
      </c>
      <c r="J106" s="192"/>
      <c r="K106" s="191"/>
    </row>
    <row r="107" spans="1:11" s="70" customFormat="1" ht="15">
      <c r="A107" s="180">
        <v>14</v>
      </c>
      <c r="B107" s="223" t="s">
        <v>86</v>
      </c>
      <c r="C107" s="223" t="s">
        <v>87</v>
      </c>
      <c r="D107" s="223" t="s">
        <v>90</v>
      </c>
      <c r="E107" s="207" t="s">
        <v>88</v>
      </c>
      <c r="F107" s="223" t="s">
        <v>18</v>
      </c>
      <c r="G107" s="224">
        <f>25000+17000</f>
        <v>42000</v>
      </c>
      <c r="H107" s="225"/>
      <c r="I107" s="226" t="s">
        <v>689</v>
      </c>
      <c r="J107" s="227" t="s">
        <v>689</v>
      </c>
      <c r="K107" s="188">
        <f>G107</f>
        <v>42000</v>
      </c>
    </row>
    <row r="108" spans="1:11" ht="15">
      <c r="A108" s="174">
        <v>15</v>
      </c>
      <c r="B108" s="189" t="s">
        <v>92</v>
      </c>
      <c r="C108" s="189"/>
      <c r="D108" s="189" t="s">
        <v>84</v>
      </c>
      <c r="E108" s="180" t="s">
        <v>93</v>
      </c>
      <c r="F108" s="223" t="s">
        <v>919</v>
      </c>
      <c r="G108" s="196">
        <v>25000</v>
      </c>
      <c r="H108" s="197"/>
      <c r="I108" s="186" t="s">
        <v>689</v>
      </c>
      <c r="J108" s="192" t="s">
        <v>689</v>
      </c>
      <c r="K108" s="205">
        <f>G108</f>
        <v>25000</v>
      </c>
    </row>
    <row r="109" spans="1:11" ht="15">
      <c r="A109" s="180">
        <v>16</v>
      </c>
      <c r="B109" s="180" t="s">
        <v>98</v>
      </c>
      <c r="C109" s="180"/>
      <c r="D109" s="180" t="s">
        <v>97</v>
      </c>
      <c r="E109" s="180" t="s">
        <v>99</v>
      </c>
      <c r="F109" s="182" t="s">
        <v>927</v>
      </c>
      <c r="G109" s="199">
        <v>16000</v>
      </c>
      <c r="H109" s="200"/>
      <c r="I109" s="186" t="s">
        <v>689</v>
      </c>
      <c r="J109" s="187"/>
      <c r="K109" s="191"/>
    </row>
    <row r="110" spans="1:11" ht="15">
      <c r="A110" s="174">
        <v>17</v>
      </c>
      <c r="B110" s="189" t="s">
        <v>75</v>
      </c>
      <c r="C110" s="189" t="s">
        <v>76</v>
      </c>
      <c r="D110" s="189" t="s">
        <v>73</v>
      </c>
      <c r="E110" s="180" t="s">
        <v>77</v>
      </c>
      <c r="F110" s="189" t="s">
        <v>18</v>
      </c>
      <c r="G110" s="190">
        <v>35000</v>
      </c>
      <c r="H110" s="185"/>
      <c r="I110" s="186" t="s">
        <v>689</v>
      </c>
      <c r="J110" s="192"/>
      <c r="K110" s="191"/>
    </row>
    <row r="111" spans="1:11" ht="15">
      <c r="A111" s="180">
        <v>18</v>
      </c>
      <c r="B111" s="189"/>
      <c r="C111" s="189" t="s">
        <v>22</v>
      </c>
      <c r="D111" s="189" t="s">
        <v>23</v>
      </c>
      <c r="E111" s="180"/>
      <c r="F111" s="189" t="s">
        <v>18</v>
      </c>
      <c r="G111" s="190">
        <v>35000</v>
      </c>
      <c r="H111" s="185"/>
      <c r="I111" s="186" t="s">
        <v>689</v>
      </c>
      <c r="J111" s="192"/>
      <c r="K111" s="191"/>
    </row>
    <row r="112" spans="1:11" ht="15">
      <c r="A112" s="174">
        <v>19</v>
      </c>
      <c r="B112" s="180" t="s">
        <v>96</v>
      </c>
      <c r="C112" s="180"/>
      <c r="D112" s="180" t="s">
        <v>97</v>
      </c>
      <c r="E112" s="180"/>
      <c r="F112" s="182" t="s">
        <v>920</v>
      </c>
      <c r="G112" s="184">
        <v>15000</v>
      </c>
      <c r="H112" s="201"/>
      <c r="I112" s="186" t="s">
        <v>689</v>
      </c>
      <c r="J112" s="187" t="s">
        <v>689</v>
      </c>
      <c r="K112" s="188">
        <f>G112</f>
        <v>15000</v>
      </c>
    </row>
    <row r="113" spans="1:11" ht="15">
      <c r="A113" s="180">
        <v>20</v>
      </c>
      <c r="B113" s="189" t="s">
        <v>100</v>
      </c>
      <c r="C113" s="189"/>
      <c r="D113" s="189" t="s">
        <v>97</v>
      </c>
      <c r="E113" s="180"/>
      <c r="F113" s="189" t="s">
        <v>18</v>
      </c>
      <c r="G113" s="190">
        <v>34000</v>
      </c>
      <c r="H113" s="185"/>
      <c r="I113" s="186" t="s">
        <v>689</v>
      </c>
      <c r="J113" s="192"/>
      <c r="K113" s="191"/>
    </row>
    <row r="114" spans="1:11" ht="15">
      <c r="A114" s="174">
        <v>21</v>
      </c>
      <c r="B114" s="189"/>
      <c r="C114" s="189" t="s">
        <v>89</v>
      </c>
      <c r="D114" s="189" t="s">
        <v>90</v>
      </c>
      <c r="E114" s="180"/>
      <c r="F114" s="189" t="s">
        <v>18</v>
      </c>
      <c r="G114" s="190">
        <v>25000</v>
      </c>
      <c r="H114" s="185"/>
      <c r="I114" s="186" t="s">
        <v>689</v>
      </c>
      <c r="J114" s="192"/>
      <c r="K114" s="191"/>
    </row>
    <row r="115" spans="1:11" ht="15">
      <c r="A115" s="180">
        <v>22</v>
      </c>
      <c r="B115" s="189"/>
      <c r="C115" s="189" t="s">
        <v>69</v>
      </c>
      <c r="D115" s="189" t="s">
        <v>70</v>
      </c>
      <c r="E115" s="180"/>
      <c r="F115" s="189" t="s">
        <v>18</v>
      </c>
      <c r="G115" s="190">
        <v>25000</v>
      </c>
      <c r="H115" s="185"/>
      <c r="I115" s="186" t="s">
        <v>689</v>
      </c>
      <c r="J115" s="192"/>
      <c r="K115" s="191"/>
    </row>
    <row r="116" spans="1:11" ht="15">
      <c r="A116" s="174">
        <v>23</v>
      </c>
      <c r="B116" s="189" t="s">
        <v>33</v>
      </c>
      <c r="C116" s="189" t="s">
        <v>34</v>
      </c>
      <c r="D116" s="189" t="s">
        <v>31</v>
      </c>
      <c r="E116" s="180" t="s">
        <v>35</v>
      </c>
      <c r="F116" s="189" t="s">
        <v>18</v>
      </c>
      <c r="G116" s="190">
        <v>18000</v>
      </c>
      <c r="H116" s="185"/>
      <c r="I116" s="186" t="s">
        <v>689</v>
      </c>
      <c r="J116" s="192"/>
      <c r="K116" s="191"/>
    </row>
    <row r="117" spans="1:11" ht="15">
      <c r="A117" s="180">
        <v>24</v>
      </c>
      <c r="B117" s="189" t="s">
        <v>29</v>
      </c>
      <c r="C117" s="189" t="s">
        <v>30</v>
      </c>
      <c r="D117" s="189" t="s">
        <v>31</v>
      </c>
      <c r="E117" s="180" t="s">
        <v>32</v>
      </c>
      <c r="F117" s="189" t="s">
        <v>18</v>
      </c>
      <c r="G117" s="190">
        <v>16000</v>
      </c>
      <c r="H117" s="185"/>
      <c r="I117" s="186" t="s">
        <v>689</v>
      </c>
      <c r="J117" s="192"/>
      <c r="K117" s="191"/>
    </row>
    <row r="118" spans="1:11" ht="15">
      <c r="A118" s="174">
        <v>25</v>
      </c>
      <c r="B118" s="189" t="s">
        <v>42</v>
      </c>
      <c r="C118" s="189"/>
      <c r="D118" s="189" t="s">
        <v>40</v>
      </c>
      <c r="E118" s="180" t="s">
        <v>43</v>
      </c>
      <c r="F118" s="189" t="s">
        <v>18</v>
      </c>
      <c r="G118" s="190">
        <v>15000</v>
      </c>
      <c r="H118" s="185"/>
      <c r="I118" s="186" t="s">
        <v>689</v>
      </c>
      <c r="J118" s="192"/>
      <c r="K118" s="191"/>
    </row>
    <row r="119" spans="1:11" ht="15">
      <c r="A119" s="180">
        <v>26</v>
      </c>
      <c r="B119" s="189" t="s">
        <v>25</v>
      </c>
      <c r="C119" s="189" t="s">
        <v>26</v>
      </c>
      <c r="D119" s="189" t="s">
        <v>27</v>
      </c>
      <c r="E119" s="180" t="s">
        <v>28</v>
      </c>
      <c r="F119" s="189" t="s">
        <v>18</v>
      </c>
      <c r="G119" s="190">
        <v>15000</v>
      </c>
      <c r="H119" s="185"/>
      <c r="I119" s="186" t="s">
        <v>689</v>
      </c>
      <c r="J119" s="192"/>
      <c r="K119" s="191"/>
    </row>
    <row r="120" spans="1:11" ht="15">
      <c r="A120" s="174">
        <v>27</v>
      </c>
      <c r="B120" s="189"/>
      <c r="C120" s="189" t="s">
        <v>91</v>
      </c>
      <c r="D120" s="189" t="s">
        <v>90</v>
      </c>
      <c r="E120" s="180"/>
      <c r="F120" s="189" t="s">
        <v>18</v>
      </c>
      <c r="G120" s="190">
        <v>15000</v>
      </c>
      <c r="H120" s="185"/>
      <c r="I120" s="186" t="s">
        <v>689</v>
      </c>
      <c r="J120" s="192"/>
      <c r="K120" s="191"/>
    </row>
    <row r="121" spans="1:11" ht="15">
      <c r="A121" s="180">
        <v>28</v>
      </c>
      <c r="B121" s="209"/>
      <c r="C121" s="209" t="s">
        <v>80</v>
      </c>
      <c r="D121" s="209" t="s">
        <v>81</v>
      </c>
      <c r="E121" s="210"/>
      <c r="F121" s="209" t="s">
        <v>18</v>
      </c>
      <c r="G121" s="211">
        <v>15000</v>
      </c>
      <c r="H121" s="212"/>
      <c r="I121" s="213" t="s">
        <v>689</v>
      </c>
      <c r="J121" s="214"/>
      <c r="K121" s="215"/>
    </row>
    <row r="122" spans="1:12" ht="15">
      <c r="A122" s="228" t="s">
        <v>155</v>
      </c>
      <c r="B122" s="228" t="s">
        <v>156</v>
      </c>
      <c r="C122" s="228"/>
      <c r="D122" s="228"/>
      <c r="E122" s="228"/>
      <c r="F122" s="229"/>
      <c r="G122" s="230">
        <f>SUM(G123:G154)</f>
        <v>1931750</v>
      </c>
      <c r="H122" s="217"/>
      <c r="I122" s="217"/>
      <c r="J122" s="218">
        <f>COUNTIF(J123:J154,"x")</f>
        <v>14</v>
      </c>
      <c r="K122" s="219">
        <f>SUM(K123:K154)</f>
        <v>1291500</v>
      </c>
      <c r="L122" s="460"/>
    </row>
    <row r="123" spans="1:11" ht="16.5">
      <c r="A123" s="231">
        <v>1</v>
      </c>
      <c r="B123" s="231" t="s">
        <v>793</v>
      </c>
      <c r="C123" s="231" t="s">
        <v>181</v>
      </c>
      <c r="D123" s="231" t="s">
        <v>182</v>
      </c>
      <c r="E123" s="232"/>
      <c r="F123" s="231" t="s">
        <v>758</v>
      </c>
      <c r="G123" s="233">
        <v>200000</v>
      </c>
      <c r="H123" s="234"/>
      <c r="I123" s="235" t="s">
        <v>689</v>
      </c>
      <c r="J123" s="236" t="s">
        <v>689</v>
      </c>
      <c r="K123" s="222">
        <f>G123</f>
        <v>200000</v>
      </c>
    </row>
    <row r="124" spans="1:11" ht="16.5">
      <c r="A124" s="189">
        <v>2</v>
      </c>
      <c r="B124" s="189" t="s">
        <v>659</v>
      </c>
      <c r="C124" s="189" t="s">
        <v>172</v>
      </c>
      <c r="D124" s="189" t="s">
        <v>173</v>
      </c>
      <c r="E124" s="237"/>
      <c r="F124" s="189" t="s">
        <v>758</v>
      </c>
      <c r="G124" s="190">
        <v>200000</v>
      </c>
      <c r="H124" s="238"/>
      <c r="I124" s="239" t="s">
        <v>689</v>
      </c>
      <c r="J124" s="240" t="s">
        <v>689</v>
      </c>
      <c r="K124" s="188">
        <f aca="true" t="shared" si="0" ref="K124:K138">G124</f>
        <v>200000</v>
      </c>
    </row>
    <row r="125" spans="1:11" ht="16.5">
      <c r="A125" s="231">
        <v>3</v>
      </c>
      <c r="B125" s="189" t="s">
        <v>792</v>
      </c>
      <c r="C125" s="189" t="s">
        <v>157</v>
      </c>
      <c r="D125" s="189" t="s">
        <v>158</v>
      </c>
      <c r="E125" s="237"/>
      <c r="F125" s="189" t="s">
        <v>758</v>
      </c>
      <c r="G125" s="190">
        <v>200000</v>
      </c>
      <c r="H125" s="238"/>
      <c r="I125" s="239" t="s">
        <v>689</v>
      </c>
      <c r="J125" s="240" t="s">
        <v>689</v>
      </c>
      <c r="K125" s="188">
        <f t="shared" si="0"/>
        <v>200000</v>
      </c>
    </row>
    <row r="126" spans="1:11" ht="16.5">
      <c r="A126" s="189">
        <v>4</v>
      </c>
      <c r="B126" s="189" t="s">
        <v>791</v>
      </c>
      <c r="C126" s="189" t="s">
        <v>206</v>
      </c>
      <c r="D126" s="189" t="s">
        <v>207</v>
      </c>
      <c r="E126" s="237" t="s">
        <v>208</v>
      </c>
      <c r="F126" s="189" t="s">
        <v>758</v>
      </c>
      <c r="G126" s="190">
        <v>100000</v>
      </c>
      <c r="H126" s="238"/>
      <c r="I126" s="239" t="s">
        <v>689</v>
      </c>
      <c r="J126" s="240" t="s">
        <v>689</v>
      </c>
      <c r="K126" s="188">
        <f t="shared" si="0"/>
        <v>100000</v>
      </c>
    </row>
    <row r="127" spans="1:11" ht="16.5">
      <c r="A127" s="231">
        <v>5</v>
      </c>
      <c r="B127" s="189" t="s">
        <v>790</v>
      </c>
      <c r="C127" s="189" t="s">
        <v>211</v>
      </c>
      <c r="D127" s="189" t="s">
        <v>197</v>
      </c>
      <c r="E127" s="237"/>
      <c r="F127" s="189" t="s">
        <v>758</v>
      </c>
      <c r="G127" s="190">
        <v>100000</v>
      </c>
      <c r="H127" s="238"/>
      <c r="I127" s="239" t="s">
        <v>689</v>
      </c>
      <c r="J127" s="240"/>
      <c r="K127" s="188"/>
    </row>
    <row r="128" spans="1:11" ht="16.5">
      <c r="A128" s="189">
        <v>6</v>
      </c>
      <c r="B128" s="189" t="s">
        <v>789</v>
      </c>
      <c r="C128" s="189" t="s">
        <v>162</v>
      </c>
      <c r="D128" s="189" t="s">
        <v>163</v>
      </c>
      <c r="E128" s="237"/>
      <c r="F128" s="189" t="s">
        <v>758</v>
      </c>
      <c r="G128" s="190">
        <v>100000</v>
      </c>
      <c r="H128" s="238"/>
      <c r="I128" s="239" t="s">
        <v>689</v>
      </c>
      <c r="J128" s="240" t="s">
        <v>689</v>
      </c>
      <c r="K128" s="188">
        <f t="shared" si="0"/>
        <v>100000</v>
      </c>
    </row>
    <row r="129" spans="1:11" ht="16.5">
      <c r="A129" s="231">
        <v>7</v>
      </c>
      <c r="B129" s="189" t="s">
        <v>788</v>
      </c>
      <c r="C129" s="189" t="s">
        <v>170</v>
      </c>
      <c r="D129" s="189" t="s">
        <v>171</v>
      </c>
      <c r="E129" s="237"/>
      <c r="F129" s="189" t="s">
        <v>758</v>
      </c>
      <c r="G129" s="190">
        <v>100000</v>
      </c>
      <c r="H129" s="238"/>
      <c r="I129" s="239" t="s">
        <v>689</v>
      </c>
      <c r="J129" s="240" t="s">
        <v>689</v>
      </c>
      <c r="K129" s="188">
        <f t="shared" si="0"/>
        <v>100000</v>
      </c>
    </row>
    <row r="130" spans="1:11" ht="16.5">
      <c r="A130" s="189">
        <v>8</v>
      </c>
      <c r="B130" s="189" t="s">
        <v>832</v>
      </c>
      <c r="C130" s="189" t="s">
        <v>833</v>
      </c>
      <c r="D130" s="189" t="s">
        <v>834</v>
      </c>
      <c r="E130" s="241" t="s">
        <v>835</v>
      </c>
      <c r="F130" s="189" t="s">
        <v>18</v>
      </c>
      <c r="G130" s="190">
        <v>80000</v>
      </c>
      <c r="H130" s="238"/>
      <c r="I130" s="239" t="s">
        <v>689</v>
      </c>
      <c r="J130" s="242" t="s">
        <v>689</v>
      </c>
      <c r="K130" s="188">
        <f t="shared" si="0"/>
        <v>80000</v>
      </c>
    </row>
    <row r="131" spans="1:11" ht="16.5">
      <c r="A131" s="231">
        <v>9</v>
      </c>
      <c r="B131" s="189" t="s">
        <v>787</v>
      </c>
      <c r="C131" s="189" t="s">
        <v>179</v>
      </c>
      <c r="D131" s="189" t="s">
        <v>180</v>
      </c>
      <c r="E131" s="237"/>
      <c r="F131" s="189" t="s">
        <v>758</v>
      </c>
      <c r="G131" s="190">
        <v>60000</v>
      </c>
      <c r="H131" s="238"/>
      <c r="I131" s="239" t="s">
        <v>689</v>
      </c>
      <c r="J131" s="240" t="s">
        <v>689</v>
      </c>
      <c r="K131" s="188">
        <f t="shared" si="0"/>
        <v>60000</v>
      </c>
    </row>
    <row r="132" spans="1:11" ht="16.5">
      <c r="A132" s="189">
        <v>10</v>
      </c>
      <c r="B132" s="189" t="s">
        <v>786</v>
      </c>
      <c r="C132" s="189" t="s">
        <v>183</v>
      </c>
      <c r="D132" s="189" t="s">
        <v>184</v>
      </c>
      <c r="E132" s="237" t="s">
        <v>185</v>
      </c>
      <c r="F132" s="189" t="s">
        <v>758</v>
      </c>
      <c r="G132" s="190">
        <v>50000</v>
      </c>
      <c r="H132" s="238"/>
      <c r="I132" s="239" t="s">
        <v>689</v>
      </c>
      <c r="J132" s="240" t="s">
        <v>689</v>
      </c>
      <c r="K132" s="188">
        <f t="shared" si="0"/>
        <v>50000</v>
      </c>
    </row>
    <row r="133" spans="1:11" ht="16.5">
      <c r="A133" s="231">
        <v>11</v>
      </c>
      <c r="B133" s="189" t="s">
        <v>785</v>
      </c>
      <c r="C133" s="189" t="s">
        <v>186</v>
      </c>
      <c r="D133" s="189" t="s">
        <v>187</v>
      </c>
      <c r="E133" s="237" t="s">
        <v>188</v>
      </c>
      <c r="F133" s="189" t="s">
        <v>758</v>
      </c>
      <c r="G133" s="190">
        <v>50000</v>
      </c>
      <c r="H133" s="238"/>
      <c r="I133" s="239" t="s">
        <v>689</v>
      </c>
      <c r="J133" s="240" t="s">
        <v>689</v>
      </c>
      <c r="K133" s="188">
        <f t="shared" si="0"/>
        <v>50000</v>
      </c>
    </row>
    <row r="134" spans="1:11" ht="16.5">
      <c r="A134" s="189">
        <v>12</v>
      </c>
      <c r="B134" s="189" t="s">
        <v>784</v>
      </c>
      <c r="C134" s="189" t="s">
        <v>160</v>
      </c>
      <c r="D134" s="189" t="s">
        <v>161</v>
      </c>
      <c r="E134" s="237"/>
      <c r="F134" s="189" t="s">
        <v>758</v>
      </c>
      <c r="G134" s="190">
        <v>50000</v>
      </c>
      <c r="H134" s="238"/>
      <c r="I134" s="239" t="s">
        <v>689</v>
      </c>
      <c r="J134" s="240" t="s">
        <v>689</v>
      </c>
      <c r="K134" s="188">
        <f t="shared" si="0"/>
        <v>50000</v>
      </c>
    </row>
    <row r="135" spans="1:11" ht="16.5">
      <c r="A135" s="231">
        <v>13</v>
      </c>
      <c r="B135" s="189" t="s">
        <v>783</v>
      </c>
      <c r="C135" s="189" t="s">
        <v>196</v>
      </c>
      <c r="D135" s="189" t="s">
        <v>197</v>
      </c>
      <c r="E135" s="237"/>
      <c r="F135" s="189" t="s">
        <v>758</v>
      </c>
      <c r="G135" s="190">
        <v>50000</v>
      </c>
      <c r="H135" s="238"/>
      <c r="I135" s="239" t="s">
        <v>689</v>
      </c>
      <c r="J135" s="240"/>
      <c r="K135" s="188"/>
    </row>
    <row r="136" spans="1:11" ht="16.5">
      <c r="A136" s="189">
        <v>14</v>
      </c>
      <c r="B136" s="189" t="s">
        <v>782</v>
      </c>
      <c r="C136" s="189" t="s">
        <v>164</v>
      </c>
      <c r="D136" s="189" t="s">
        <v>165</v>
      </c>
      <c r="E136" s="237"/>
      <c r="F136" s="189" t="s">
        <v>758</v>
      </c>
      <c r="G136" s="190">
        <v>50000</v>
      </c>
      <c r="H136" s="238"/>
      <c r="I136" s="239" t="s">
        <v>689</v>
      </c>
      <c r="J136" s="240"/>
      <c r="K136" s="188"/>
    </row>
    <row r="137" spans="1:11" ht="16.5">
      <c r="A137" s="231">
        <v>15</v>
      </c>
      <c r="B137" s="189" t="s">
        <v>778</v>
      </c>
      <c r="C137" s="189" t="s">
        <v>189</v>
      </c>
      <c r="D137" s="189" t="s">
        <v>190</v>
      </c>
      <c r="E137" s="237"/>
      <c r="F137" s="189" t="s">
        <v>758</v>
      </c>
      <c r="G137" s="190">
        <v>50000</v>
      </c>
      <c r="H137" s="238"/>
      <c r="I137" s="239" t="s">
        <v>689</v>
      </c>
      <c r="J137" s="240" t="s">
        <v>689</v>
      </c>
      <c r="K137" s="188">
        <f t="shared" si="0"/>
        <v>50000</v>
      </c>
    </row>
    <row r="138" spans="1:11" ht="16.5">
      <c r="A138" s="189">
        <v>16</v>
      </c>
      <c r="B138" s="189" t="s">
        <v>779</v>
      </c>
      <c r="C138" s="189" t="s">
        <v>200</v>
      </c>
      <c r="D138" s="189" t="s">
        <v>201</v>
      </c>
      <c r="E138" s="237"/>
      <c r="F138" s="189" t="s">
        <v>758</v>
      </c>
      <c r="G138" s="190">
        <v>50000</v>
      </c>
      <c r="H138" s="238"/>
      <c r="I138" s="239" t="s">
        <v>689</v>
      </c>
      <c r="J138" s="240" t="s">
        <v>689</v>
      </c>
      <c r="K138" s="188">
        <f t="shared" si="0"/>
        <v>50000</v>
      </c>
    </row>
    <row r="139" spans="1:11" ht="16.5">
      <c r="A139" s="231">
        <v>17</v>
      </c>
      <c r="B139" s="189" t="s">
        <v>780</v>
      </c>
      <c r="C139" s="189" t="s">
        <v>174</v>
      </c>
      <c r="D139" s="189" t="s">
        <v>175</v>
      </c>
      <c r="E139" s="237"/>
      <c r="F139" s="189" t="s">
        <v>758</v>
      </c>
      <c r="G139" s="190">
        <v>50000</v>
      </c>
      <c r="H139" s="238"/>
      <c r="I139" s="239" t="s">
        <v>689</v>
      </c>
      <c r="J139" s="240"/>
      <c r="K139" s="191"/>
    </row>
    <row r="140" spans="1:11" ht="16.5">
      <c r="A140" s="189">
        <v>18</v>
      </c>
      <c r="B140" s="189" t="s">
        <v>781</v>
      </c>
      <c r="C140" s="189" t="s">
        <v>209</v>
      </c>
      <c r="D140" s="189" t="s">
        <v>210</v>
      </c>
      <c r="E140" s="237"/>
      <c r="F140" s="189" t="s">
        <v>758</v>
      </c>
      <c r="G140" s="190">
        <v>50000</v>
      </c>
      <c r="H140" s="238"/>
      <c r="I140" s="239" t="s">
        <v>689</v>
      </c>
      <c r="J140" s="240"/>
      <c r="K140" s="191"/>
    </row>
    <row r="141" spans="1:11" ht="16.5">
      <c r="A141" s="231">
        <v>19</v>
      </c>
      <c r="B141" s="189" t="s">
        <v>777</v>
      </c>
      <c r="C141" s="189" t="s">
        <v>168</v>
      </c>
      <c r="D141" s="189" t="s">
        <v>169</v>
      </c>
      <c r="E141" s="237"/>
      <c r="F141" s="189" t="s">
        <v>758</v>
      </c>
      <c r="G141" s="190">
        <v>40000</v>
      </c>
      <c r="H141" s="238"/>
      <c r="I141" s="239" t="s">
        <v>689</v>
      </c>
      <c r="J141" s="240"/>
      <c r="K141" s="191"/>
    </row>
    <row r="142" spans="1:11" ht="16.5">
      <c r="A142" s="189">
        <v>20</v>
      </c>
      <c r="B142" s="189" t="s">
        <v>776</v>
      </c>
      <c r="C142" s="189" t="s">
        <v>202</v>
      </c>
      <c r="D142" s="189" t="s">
        <v>201</v>
      </c>
      <c r="E142" s="237"/>
      <c r="F142" s="189" t="s">
        <v>758</v>
      </c>
      <c r="G142" s="190">
        <v>40000</v>
      </c>
      <c r="H142" s="238"/>
      <c r="I142" s="239" t="s">
        <v>689</v>
      </c>
      <c r="J142" s="240"/>
      <c r="K142" s="191"/>
    </row>
    <row r="143" spans="1:11" ht="16.5">
      <c r="A143" s="231">
        <v>21</v>
      </c>
      <c r="B143" s="189" t="s">
        <v>775</v>
      </c>
      <c r="C143" s="189" t="s">
        <v>214</v>
      </c>
      <c r="D143" s="189" t="s">
        <v>215</v>
      </c>
      <c r="E143" s="237"/>
      <c r="F143" s="189" t="s">
        <v>758</v>
      </c>
      <c r="G143" s="190">
        <v>30000</v>
      </c>
      <c r="H143" s="238"/>
      <c r="I143" s="239" t="s">
        <v>689</v>
      </c>
      <c r="J143" s="240"/>
      <c r="K143" s="191"/>
    </row>
    <row r="144" spans="1:11" ht="16.5">
      <c r="A144" s="189">
        <v>22</v>
      </c>
      <c r="B144" s="189" t="s">
        <v>774</v>
      </c>
      <c r="C144" s="189" t="s">
        <v>191</v>
      </c>
      <c r="D144" s="189" t="s">
        <v>190</v>
      </c>
      <c r="E144" s="237"/>
      <c r="F144" s="189" t="s">
        <v>758</v>
      </c>
      <c r="G144" s="190">
        <v>30000</v>
      </c>
      <c r="H144" s="238"/>
      <c r="I144" s="239" t="s">
        <v>689</v>
      </c>
      <c r="J144" s="240"/>
      <c r="K144" s="191"/>
    </row>
    <row r="145" spans="1:11" ht="16.5">
      <c r="A145" s="231">
        <v>23</v>
      </c>
      <c r="B145" s="189" t="s">
        <v>773</v>
      </c>
      <c r="C145" s="189" t="s">
        <v>212</v>
      </c>
      <c r="D145" s="189" t="s">
        <v>213</v>
      </c>
      <c r="E145" s="237"/>
      <c r="F145" s="189" t="s">
        <v>758</v>
      </c>
      <c r="G145" s="190">
        <v>30000</v>
      </c>
      <c r="H145" s="238"/>
      <c r="I145" s="239" t="s">
        <v>689</v>
      </c>
      <c r="J145" s="240"/>
      <c r="K145" s="191"/>
    </row>
    <row r="146" spans="1:11" ht="16.5">
      <c r="A146" s="189">
        <v>24</v>
      </c>
      <c r="B146" s="189" t="s">
        <v>772</v>
      </c>
      <c r="C146" s="189" t="s">
        <v>198</v>
      </c>
      <c r="D146" s="189" t="s">
        <v>199</v>
      </c>
      <c r="E146" s="237"/>
      <c r="F146" s="189" t="s">
        <v>758</v>
      </c>
      <c r="G146" s="190">
        <v>30000</v>
      </c>
      <c r="H146" s="238"/>
      <c r="I146" s="239" t="s">
        <v>689</v>
      </c>
      <c r="J146" s="240"/>
      <c r="K146" s="191"/>
    </row>
    <row r="147" spans="1:11" ht="16.5">
      <c r="A147" s="231">
        <v>25</v>
      </c>
      <c r="B147" s="189" t="s">
        <v>205</v>
      </c>
      <c r="C147" s="189" t="s">
        <v>205</v>
      </c>
      <c r="D147" s="189" t="s">
        <v>204</v>
      </c>
      <c r="E147" s="237"/>
      <c r="F147" s="189" t="s">
        <v>758</v>
      </c>
      <c r="G147" s="190">
        <v>30000</v>
      </c>
      <c r="H147" s="238"/>
      <c r="I147" s="239" t="s">
        <v>689</v>
      </c>
      <c r="J147" s="240"/>
      <c r="K147" s="191"/>
    </row>
    <row r="148" spans="1:11" ht="16.5">
      <c r="A148" s="189">
        <v>26</v>
      </c>
      <c r="B148" s="189" t="s">
        <v>771</v>
      </c>
      <c r="C148" s="189" t="s">
        <v>192</v>
      </c>
      <c r="D148" s="189" t="s">
        <v>193</v>
      </c>
      <c r="E148" s="237"/>
      <c r="F148" s="189" t="s">
        <v>758</v>
      </c>
      <c r="G148" s="190">
        <v>30000</v>
      </c>
      <c r="H148" s="238"/>
      <c r="I148" s="239" t="s">
        <v>689</v>
      </c>
      <c r="J148" s="240"/>
      <c r="K148" s="191"/>
    </row>
    <row r="149" spans="1:11" ht="16.5">
      <c r="A149" s="231">
        <v>27</v>
      </c>
      <c r="B149" s="189" t="s">
        <v>770</v>
      </c>
      <c r="C149" s="189" t="s">
        <v>203</v>
      </c>
      <c r="D149" s="189" t="s">
        <v>204</v>
      </c>
      <c r="E149" s="237"/>
      <c r="F149" s="189" t="s">
        <v>921</v>
      </c>
      <c r="G149" s="190">
        <v>20000</v>
      </c>
      <c r="H149" s="238"/>
      <c r="I149" s="239" t="s">
        <v>689</v>
      </c>
      <c r="J149" s="240"/>
      <c r="K149" s="191"/>
    </row>
    <row r="150" spans="1:11" ht="16.5">
      <c r="A150" s="189">
        <v>28</v>
      </c>
      <c r="B150" s="189" t="s">
        <v>769</v>
      </c>
      <c r="C150" s="189" t="s">
        <v>166</v>
      </c>
      <c r="D150" s="189" t="s">
        <v>167</v>
      </c>
      <c r="E150" s="237"/>
      <c r="F150" s="189" t="s">
        <v>159</v>
      </c>
      <c r="G150" s="190">
        <v>20000</v>
      </c>
      <c r="H150" s="238"/>
      <c r="I150" s="239" t="s">
        <v>689</v>
      </c>
      <c r="J150" s="240"/>
      <c r="K150" s="191"/>
    </row>
    <row r="151" spans="1:11" ht="16.5">
      <c r="A151" s="231">
        <v>29</v>
      </c>
      <c r="B151" s="189" t="s">
        <v>768</v>
      </c>
      <c r="C151" s="189" t="s">
        <v>176</v>
      </c>
      <c r="D151" s="189" t="s">
        <v>177</v>
      </c>
      <c r="E151" s="237"/>
      <c r="F151" s="189" t="s">
        <v>920</v>
      </c>
      <c r="G151" s="190">
        <v>15000</v>
      </c>
      <c r="H151" s="238"/>
      <c r="I151" s="239" t="s">
        <v>689</v>
      </c>
      <c r="J151" s="240"/>
      <c r="K151" s="191"/>
    </row>
    <row r="152" spans="1:11" ht="16.5">
      <c r="A152" s="189">
        <v>30</v>
      </c>
      <c r="B152" s="189" t="s">
        <v>767</v>
      </c>
      <c r="C152" s="189" t="s">
        <v>178</v>
      </c>
      <c r="D152" s="189" t="s">
        <v>177</v>
      </c>
      <c r="E152" s="237"/>
      <c r="F152" s="189" t="s">
        <v>758</v>
      </c>
      <c r="G152" s="190">
        <v>15250</v>
      </c>
      <c r="H152" s="238"/>
      <c r="I152" s="239" t="s">
        <v>689</v>
      </c>
      <c r="J152" s="240"/>
      <c r="K152" s="191"/>
    </row>
    <row r="153" spans="1:11" ht="30">
      <c r="A153" s="231">
        <v>31</v>
      </c>
      <c r="B153" s="72" t="s">
        <v>874</v>
      </c>
      <c r="C153" s="75" t="s">
        <v>875</v>
      </c>
      <c r="D153" s="75" t="s">
        <v>876</v>
      </c>
      <c r="E153" s="94" t="s">
        <v>877</v>
      </c>
      <c r="F153" s="132" t="s">
        <v>1030</v>
      </c>
      <c r="G153" s="36">
        <v>1500</v>
      </c>
      <c r="H153" s="20"/>
      <c r="I153" s="7" t="s">
        <v>689</v>
      </c>
      <c r="J153" s="7" t="s">
        <v>689</v>
      </c>
      <c r="K153" s="454">
        <f>G153</f>
        <v>1500</v>
      </c>
    </row>
    <row r="154" spans="1:11" ht="16.5">
      <c r="A154" s="189">
        <v>32</v>
      </c>
      <c r="B154" s="209" t="s">
        <v>660</v>
      </c>
      <c r="C154" s="209" t="s">
        <v>194</v>
      </c>
      <c r="D154" s="209" t="s">
        <v>195</v>
      </c>
      <c r="E154" s="243"/>
      <c r="F154" s="209" t="s">
        <v>758</v>
      </c>
      <c r="G154" s="211">
        <v>10000</v>
      </c>
      <c r="H154" s="244"/>
      <c r="I154" s="245" t="s">
        <v>689</v>
      </c>
      <c r="J154" s="246"/>
      <c r="K154" s="215"/>
    </row>
    <row r="155" spans="1:12" ht="15">
      <c r="A155" s="228" t="s">
        <v>216</v>
      </c>
      <c r="B155" s="228" t="s">
        <v>501</v>
      </c>
      <c r="C155" s="228"/>
      <c r="D155" s="228"/>
      <c r="E155" s="228"/>
      <c r="F155" s="229"/>
      <c r="G155" s="230">
        <f>SUM(G156:G189)</f>
        <v>1727000</v>
      </c>
      <c r="H155" s="217"/>
      <c r="I155" s="217"/>
      <c r="J155" s="218">
        <f>COUNTIF(J156:J189,"x")</f>
        <v>5</v>
      </c>
      <c r="K155" s="173">
        <f>SUM(K156:K189)</f>
        <v>570000</v>
      </c>
      <c r="L155" s="295"/>
    </row>
    <row r="156" spans="1:11" ht="15">
      <c r="A156" s="174">
        <v>1</v>
      </c>
      <c r="B156" s="231" t="s">
        <v>766</v>
      </c>
      <c r="C156" s="231" t="s">
        <v>596</v>
      </c>
      <c r="D156" s="231" t="s">
        <v>672</v>
      </c>
      <c r="E156" s="174" t="s">
        <v>597</v>
      </c>
      <c r="F156" s="175" t="s">
        <v>759</v>
      </c>
      <c r="G156" s="247">
        <v>150000</v>
      </c>
      <c r="H156" s="248"/>
      <c r="I156" s="177" t="s">
        <v>689</v>
      </c>
      <c r="J156" s="249" t="s">
        <v>689</v>
      </c>
      <c r="K156" s="179">
        <f>G156</f>
        <v>150000</v>
      </c>
    </row>
    <row r="157" spans="1:11" ht="15">
      <c r="A157" s="180">
        <v>2</v>
      </c>
      <c r="B157" s="189"/>
      <c r="C157" s="189" t="s">
        <v>511</v>
      </c>
      <c r="D157" s="189" t="s">
        <v>512</v>
      </c>
      <c r="E157" s="180" t="s">
        <v>513</v>
      </c>
      <c r="F157" s="189" t="s">
        <v>758</v>
      </c>
      <c r="G157" s="190">
        <v>180000</v>
      </c>
      <c r="H157" s="185"/>
      <c r="I157" s="186" t="s">
        <v>689</v>
      </c>
      <c r="J157" s="192"/>
      <c r="K157" s="191"/>
    </row>
    <row r="158" spans="1:11" ht="15">
      <c r="A158" s="174">
        <v>3</v>
      </c>
      <c r="B158" s="189" t="s">
        <v>519</v>
      </c>
      <c r="C158" s="189" t="s">
        <v>520</v>
      </c>
      <c r="D158" s="189" t="s">
        <v>521</v>
      </c>
      <c r="E158" s="180" t="s">
        <v>522</v>
      </c>
      <c r="F158" s="189" t="s">
        <v>758</v>
      </c>
      <c r="G158" s="190">
        <v>180000</v>
      </c>
      <c r="H158" s="185"/>
      <c r="I158" s="186" t="s">
        <v>689</v>
      </c>
      <c r="J158" s="192"/>
      <c r="K158" s="191"/>
    </row>
    <row r="159" spans="1:11" ht="15">
      <c r="A159" s="180">
        <v>4</v>
      </c>
      <c r="B159" s="189" t="s">
        <v>523</v>
      </c>
      <c r="C159" s="189" t="s">
        <v>524</v>
      </c>
      <c r="D159" s="189" t="s">
        <v>521</v>
      </c>
      <c r="E159" s="180" t="s">
        <v>525</v>
      </c>
      <c r="F159" s="189" t="s">
        <v>758</v>
      </c>
      <c r="G159" s="190">
        <v>120000</v>
      </c>
      <c r="H159" s="185"/>
      <c r="I159" s="186" t="s">
        <v>689</v>
      </c>
      <c r="J159" s="192"/>
      <c r="K159" s="191"/>
    </row>
    <row r="160" spans="1:11" ht="15">
      <c r="A160" s="174">
        <v>5</v>
      </c>
      <c r="B160" s="189"/>
      <c r="C160" s="189" t="s">
        <v>470</v>
      </c>
      <c r="D160" s="189" t="s">
        <v>512</v>
      </c>
      <c r="E160" s="180" t="s">
        <v>514</v>
      </c>
      <c r="F160" s="189" t="s">
        <v>758</v>
      </c>
      <c r="G160" s="190">
        <v>120000</v>
      </c>
      <c r="H160" s="185"/>
      <c r="I160" s="186" t="s">
        <v>689</v>
      </c>
      <c r="J160" s="192"/>
      <c r="K160" s="191"/>
    </row>
    <row r="161" spans="1:11" ht="15">
      <c r="A161" s="180">
        <v>6</v>
      </c>
      <c r="B161" s="189" t="s">
        <v>502</v>
      </c>
      <c r="C161" s="189" t="s">
        <v>178</v>
      </c>
      <c r="D161" s="189" t="s">
        <v>503</v>
      </c>
      <c r="E161" s="180" t="s">
        <v>504</v>
      </c>
      <c r="F161" s="189" t="s">
        <v>758</v>
      </c>
      <c r="G161" s="190">
        <v>80000</v>
      </c>
      <c r="H161" s="185"/>
      <c r="I161" s="186" t="s">
        <v>689</v>
      </c>
      <c r="J161" s="192" t="s">
        <v>689</v>
      </c>
      <c r="K161" s="191">
        <v>100000</v>
      </c>
    </row>
    <row r="162" spans="1:11" ht="15">
      <c r="A162" s="174">
        <v>7</v>
      </c>
      <c r="B162" s="189" t="s">
        <v>574</v>
      </c>
      <c r="C162" s="189" t="s">
        <v>575</v>
      </c>
      <c r="D162" s="189" t="s">
        <v>572</v>
      </c>
      <c r="E162" s="180" t="s">
        <v>576</v>
      </c>
      <c r="F162" s="189" t="s">
        <v>758</v>
      </c>
      <c r="G162" s="190">
        <v>80000</v>
      </c>
      <c r="H162" s="185"/>
      <c r="I162" s="186" t="s">
        <v>689</v>
      </c>
      <c r="J162" s="192" t="s">
        <v>689</v>
      </c>
      <c r="K162" s="188">
        <f>G162</f>
        <v>80000</v>
      </c>
    </row>
    <row r="163" spans="1:11" ht="15">
      <c r="A163" s="180">
        <v>8</v>
      </c>
      <c r="B163" s="189" t="s">
        <v>526</v>
      </c>
      <c r="C163" s="189" t="s">
        <v>527</v>
      </c>
      <c r="D163" s="189" t="s">
        <v>528</v>
      </c>
      <c r="E163" s="180" t="s">
        <v>529</v>
      </c>
      <c r="F163" s="189" t="s">
        <v>758</v>
      </c>
      <c r="G163" s="190">
        <v>72000</v>
      </c>
      <c r="H163" s="185"/>
      <c r="I163" s="186" t="s">
        <v>689</v>
      </c>
      <c r="J163" s="192"/>
      <c r="K163" s="191"/>
    </row>
    <row r="164" spans="1:11" ht="15">
      <c r="A164" s="174">
        <v>9</v>
      </c>
      <c r="B164" s="189" t="s">
        <v>552</v>
      </c>
      <c r="C164" s="189" t="s">
        <v>553</v>
      </c>
      <c r="D164" s="189" t="s">
        <v>554</v>
      </c>
      <c r="E164" s="180" t="s">
        <v>555</v>
      </c>
      <c r="F164" s="189" t="s">
        <v>758</v>
      </c>
      <c r="G164" s="190">
        <v>60000</v>
      </c>
      <c r="H164" s="185"/>
      <c r="I164" s="186" t="s">
        <v>689</v>
      </c>
      <c r="J164" s="192"/>
      <c r="K164" s="191"/>
    </row>
    <row r="165" spans="1:11" ht="15">
      <c r="A165" s="180">
        <v>10</v>
      </c>
      <c r="B165" s="189" t="s">
        <v>571</v>
      </c>
      <c r="C165" s="189" t="s">
        <v>571</v>
      </c>
      <c r="D165" s="189" t="s">
        <v>572</v>
      </c>
      <c r="E165" s="180" t="s">
        <v>573</v>
      </c>
      <c r="F165" s="189" t="s">
        <v>758</v>
      </c>
      <c r="G165" s="190">
        <v>60000</v>
      </c>
      <c r="H165" s="185"/>
      <c r="I165" s="186" t="s">
        <v>689</v>
      </c>
      <c r="J165" s="192" t="s">
        <v>689</v>
      </c>
      <c r="K165" s="188">
        <f>G165</f>
        <v>60000</v>
      </c>
    </row>
    <row r="166" spans="1:11" ht="15">
      <c r="A166" s="174">
        <v>11</v>
      </c>
      <c r="B166" s="189" t="s">
        <v>541</v>
      </c>
      <c r="C166" s="189" t="s">
        <v>542</v>
      </c>
      <c r="D166" s="189" t="s">
        <v>543</v>
      </c>
      <c r="E166" s="180"/>
      <c r="F166" s="189" t="s">
        <v>758</v>
      </c>
      <c r="G166" s="190">
        <v>50000</v>
      </c>
      <c r="H166" s="185"/>
      <c r="I166" s="186" t="s">
        <v>689</v>
      </c>
      <c r="J166" s="192"/>
      <c r="K166" s="191"/>
    </row>
    <row r="167" spans="1:11" ht="15">
      <c r="A167" s="180">
        <v>12</v>
      </c>
      <c r="B167" s="189" t="s">
        <v>551</v>
      </c>
      <c r="C167" s="189"/>
      <c r="D167" s="189" t="s">
        <v>550</v>
      </c>
      <c r="E167" s="180"/>
      <c r="F167" s="189" t="s">
        <v>758</v>
      </c>
      <c r="G167" s="190">
        <v>40000</v>
      </c>
      <c r="H167" s="185"/>
      <c r="I167" s="186" t="s">
        <v>689</v>
      </c>
      <c r="J167" s="192"/>
      <c r="K167" s="191"/>
    </row>
    <row r="168" spans="1:11" ht="15">
      <c r="A168" s="174">
        <v>13</v>
      </c>
      <c r="B168" s="189"/>
      <c r="C168" s="189" t="s">
        <v>508</v>
      </c>
      <c r="D168" s="189" t="s">
        <v>509</v>
      </c>
      <c r="E168" s="180" t="s">
        <v>510</v>
      </c>
      <c r="F168" s="189" t="s">
        <v>758</v>
      </c>
      <c r="G168" s="190">
        <v>38000</v>
      </c>
      <c r="H168" s="185"/>
      <c r="I168" s="186" t="s">
        <v>689</v>
      </c>
      <c r="J168" s="192"/>
      <c r="K168" s="191"/>
    </row>
    <row r="169" spans="1:11" ht="15">
      <c r="A169" s="180">
        <v>14</v>
      </c>
      <c r="B169" s="189"/>
      <c r="C169" s="189" t="s">
        <v>505</v>
      </c>
      <c r="D169" s="189" t="s">
        <v>506</v>
      </c>
      <c r="E169" s="180" t="s">
        <v>507</v>
      </c>
      <c r="F169" s="189" t="s">
        <v>758</v>
      </c>
      <c r="G169" s="190">
        <v>35000</v>
      </c>
      <c r="H169" s="185"/>
      <c r="I169" s="186" t="s">
        <v>689</v>
      </c>
      <c r="J169" s="192"/>
      <c r="K169" s="191"/>
    </row>
    <row r="170" spans="1:11" ht="15">
      <c r="A170" s="174">
        <v>15</v>
      </c>
      <c r="B170" s="189" t="s">
        <v>560</v>
      </c>
      <c r="C170" s="189" t="s">
        <v>561</v>
      </c>
      <c r="D170" s="189" t="s">
        <v>554</v>
      </c>
      <c r="E170" s="180" t="s">
        <v>562</v>
      </c>
      <c r="F170" s="189" t="s">
        <v>758</v>
      </c>
      <c r="G170" s="190">
        <v>30000</v>
      </c>
      <c r="H170" s="185"/>
      <c r="I170" s="186" t="s">
        <v>689</v>
      </c>
      <c r="J170" s="192"/>
      <c r="K170" s="191"/>
    </row>
    <row r="171" spans="1:11" ht="15">
      <c r="A171" s="180">
        <v>16</v>
      </c>
      <c r="B171" s="189" t="s">
        <v>556</v>
      </c>
      <c r="C171" s="189" t="s">
        <v>557</v>
      </c>
      <c r="D171" s="189" t="s">
        <v>558</v>
      </c>
      <c r="E171" s="180" t="s">
        <v>559</v>
      </c>
      <c r="F171" s="189" t="s">
        <v>758</v>
      </c>
      <c r="G171" s="190">
        <v>30000</v>
      </c>
      <c r="H171" s="185"/>
      <c r="I171" s="186" t="s">
        <v>689</v>
      </c>
      <c r="J171" s="192"/>
      <c r="K171" s="191"/>
    </row>
    <row r="172" spans="1:11" ht="15">
      <c r="A172" s="174">
        <v>17</v>
      </c>
      <c r="B172" s="189"/>
      <c r="C172" s="189" t="s">
        <v>549</v>
      </c>
      <c r="D172" s="189" t="s">
        <v>550</v>
      </c>
      <c r="E172" s="180"/>
      <c r="F172" s="189" t="s">
        <v>758</v>
      </c>
      <c r="G172" s="190">
        <v>30000</v>
      </c>
      <c r="H172" s="185"/>
      <c r="I172" s="186" t="s">
        <v>689</v>
      </c>
      <c r="J172" s="192"/>
      <c r="K172" s="191"/>
    </row>
    <row r="173" spans="1:11" ht="15">
      <c r="A173" s="180">
        <v>18</v>
      </c>
      <c r="B173" s="189"/>
      <c r="C173" s="189" t="s">
        <v>535</v>
      </c>
      <c r="D173" s="189" t="s">
        <v>536</v>
      </c>
      <c r="E173" s="180"/>
      <c r="F173" s="189" t="s">
        <v>758</v>
      </c>
      <c r="G173" s="190">
        <v>30000</v>
      </c>
      <c r="H173" s="185"/>
      <c r="I173" s="186" t="s">
        <v>689</v>
      </c>
      <c r="J173" s="192"/>
      <c r="K173" s="191"/>
    </row>
    <row r="174" spans="1:11" ht="15">
      <c r="A174" s="174">
        <v>19</v>
      </c>
      <c r="B174" s="189"/>
      <c r="C174" s="189" t="s">
        <v>532</v>
      </c>
      <c r="D174" s="189" t="s">
        <v>533</v>
      </c>
      <c r="E174" s="180" t="s">
        <v>534</v>
      </c>
      <c r="F174" s="189" t="s">
        <v>758</v>
      </c>
      <c r="G174" s="190">
        <v>20000</v>
      </c>
      <c r="H174" s="185"/>
      <c r="I174" s="186" t="s">
        <v>689</v>
      </c>
      <c r="J174" s="192"/>
      <c r="K174" s="191"/>
    </row>
    <row r="175" spans="1:11" ht="15">
      <c r="A175" s="180">
        <v>20</v>
      </c>
      <c r="B175" s="189"/>
      <c r="C175" s="189" t="s">
        <v>545</v>
      </c>
      <c r="D175" s="189" t="s">
        <v>546</v>
      </c>
      <c r="E175" s="180"/>
      <c r="F175" s="189" t="s">
        <v>758</v>
      </c>
      <c r="G175" s="190">
        <v>20000</v>
      </c>
      <c r="H175" s="185"/>
      <c r="I175" s="186" t="s">
        <v>689</v>
      </c>
      <c r="J175" s="192"/>
      <c r="K175" s="191"/>
    </row>
    <row r="176" spans="1:11" ht="15">
      <c r="A176" s="174">
        <v>21</v>
      </c>
      <c r="B176" s="189"/>
      <c r="C176" s="189" t="s">
        <v>530</v>
      </c>
      <c r="D176" s="189" t="s">
        <v>531</v>
      </c>
      <c r="E176" s="180"/>
      <c r="F176" s="189" t="s">
        <v>758</v>
      </c>
      <c r="G176" s="190">
        <v>20000</v>
      </c>
      <c r="H176" s="185"/>
      <c r="I176" s="186" t="s">
        <v>689</v>
      </c>
      <c r="J176" s="192"/>
      <c r="K176" s="191"/>
    </row>
    <row r="177" spans="1:11" ht="15">
      <c r="A177" s="180">
        <v>22</v>
      </c>
      <c r="B177" s="189"/>
      <c r="C177" s="180" t="s">
        <v>593</v>
      </c>
      <c r="D177" s="180" t="s">
        <v>594</v>
      </c>
      <c r="E177" s="180" t="s">
        <v>595</v>
      </c>
      <c r="F177" s="250" t="s">
        <v>918</v>
      </c>
      <c r="G177" s="190">
        <v>10000</v>
      </c>
      <c r="H177" s="201"/>
      <c r="I177" s="186" t="s">
        <v>689</v>
      </c>
      <c r="J177" s="187"/>
      <c r="K177" s="191"/>
    </row>
    <row r="178" spans="1:11" ht="15">
      <c r="A178" s="174">
        <v>23</v>
      </c>
      <c r="B178" s="189"/>
      <c r="C178" s="189" t="s">
        <v>586</v>
      </c>
      <c r="D178" s="189" t="s">
        <v>585</v>
      </c>
      <c r="E178" s="180"/>
      <c r="F178" s="189" t="s">
        <v>758</v>
      </c>
      <c r="G178" s="190">
        <v>15000</v>
      </c>
      <c r="H178" s="185"/>
      <c r="I178" s="186" t="s">
        <v>689</v>
      </c>
      <c r="J178" s="192"/>
      <c r="K178" s="191"/>
    </row>
    <row r="179" spans="1:11" ht="15">
      <c r="A179" s="180">
        <v>24</v>
      </c>
      <c r="B179" s="189"/>
      <c r="C179" s="189" t="s">
        <v>584</v>
      </c>
      <c r="D179" s="189" t="s">
        <v>585</v>
      </c>
      <c r="E179" s="180"/>
      <c r="F179" s="189" t="s">
        <v>918</v>
      </c>
      <c r="G179" s="190">
        <v>10000</v>
      </c>
      <c r="H179" s="185"/>
      <c r="I179" s="186" t="s">
        <v>689</v>
      </c>
      <c r="J179" s="192"/>
      <c r="K179" s="191"/>
    </row>
    <row r="180" spans="1:11" ht="15">
      <c r="A180" s="174">
        <v>25</v>
      </c>
      <c r="B180" s="189" t="s">
        <v>567</v>
      </c>
      <c r="C180" s="189" t="s">
        <v>568</v>
      </c>
      <c r="D180" s="189" t="s">
        <v>569</v>
      </c>
      <c r="E180" s="180" t="s">
        <v>570</v>
      </c>
      <c r="F180" s="189" t="s">
        <v>758</v>
      </c>
      <c r="G180" s="190">
        <v>10000</v>
      </c>
      <c r="H180" s="185"/>
      <c r="I180" s="186" t="s">
        <v>689</v>
      </c>
      <c r="J180" s="192"/>
      <c r="K180" s="191"/>
    </row>
    <row r="181" spans="1:11" ht="15">
      <c r="A181" s="180">
        <v>26</v>
      </c>
      <c r="B181" s="189" t="s">
        <v>581</v>
      </c>
      <c r="C181" s="189" t="s">
        <v>582</v>
      </c>
      <c r="D181" s="189" t="s">
        <v>565</v>
      </c>
      <c r="E181" s="180" t="s">
        <v>583</v>
      </c>
      <c r="F181" s="189" t="s">
        <v>758</v>
      </c>
      <c r="G181" s="190">
        <v>10000</v>
      </c>
      <c r="H181" s="185"/>
      <c r="I181" s="186" t="s">
        <v>689</v>
      </c>
      <c r="J181" s="192"/>
      <c r="K181" s="191"/>
    </row>
    <row r="182" spans="1:11" ht="15">
      <c r="A182" s="174">
        <v>27</v>
      </c>
      <c r="B182" s="189"/>
      <c r="C182" s="189" t="s">
        <v>537</v>
      </c>
      <c r="D182" s="189" t="s">
        <v>538</v>
      </c>
      <c r="E182" s="180" t="s">
        <v>539</v>
      </c>
      <c r="F182" s="189" t="s">
        <v>758</v>
      </c>
      <c r="G182" s="190">
        <v>10000</v>
      </c>
      <c r="H182" s="185"/>
      <c r="I182" s="186" t="s">
        <v>689</v>
      </c>
      <c r="J182" s="192"/>
      <c r="K182" s="191"/>
    </row>
    <row r="183" spans="1:11" ht="15">
      <c r="A183" s="180">
        <v>28</v>
      </c>
      <c r="B183" s="189"/>
      <c r="C183" s="189" t="s">
        <v>587</v>
      </c>
      <c r="D183" s="189" t="s">
        <v>585</v>
      </c>
      <c r="E183" s="180"/>
      <c r="F183" s="189" t="s">
        <v>758</v>
      </c>
      <c r="G183" s="190">
        <v>10000</v>
      </c>
      <c r="H183" s="185"/>
      <c r="I183" s="186" t="s">
        <v>689</v>
      </c>
      <c r="J183" s="192"/>
      <c r="K183" s="191"/>
    </row>
    <row r="184" spans="1:11" ht="15">
      <c r="A184" s="174">
        <v>29</v>
      </c>
      <c r="B184" s="189"/>
      <c r="C184" s="189" t="s">
        <v>540</v>
      </c>
      <c r="D184" s="189" t="s">
        <v>538</v>
      </c>
      <c r="E184" s="180"/>
      <c r="F184" s="189" t="s">
        <v>758</v>
      </c>
      <c r="G184" s="190">
        <v>10000</v>
      </c>
      <c r="H184" s="185"/>
      <c r="I184" s="186" t="s">
        <v>689</v>
      </c>
      <c r="J184" s="192"/>
      <c r="K184" s="191"/>
    </row>
    <row r="185" spans="1:11" ht="15">
      <c r="A185" s="180">
        <v>30</v>
      </c>
      <c r="B185" s="189"/>
      <c r="C185" s="189" t="s">
        <v>591</v>
      </c>
      <c r="D185" s="189" t="s">
        <v>589</v>
      </c>
      <c r="E185" s="180" t="s">
        <v>592</v>
      </c>
      <c r="F185" s="189" t="s">
        <v>758</v>
      </c>
      <c r="G185" s="190">
        <v>8000</v>
      </c>
      <c r="H185" s="185"/>
      <c r="I185" s="186" t="s">
        <v>689</v>
      </c>
      <c r="J185" s="192"/>
      <c r="K185" s="191"/>
    </row>
    <row r="186" spans="1:11" ht="15">
      <c r="A186" s="174">
        <v>31</v>
      </c>
      <c r="B186" s="189"/>
      <c r="C186" s="189" t="s">
        <v>515</v>
      </c>
      <c r="D186" s="189" t="s">
        <v>512</v>
      </c>
      <c r="E186" s="180" t="s">
        <v>516</v>
      </c>
      <c r="F186" s="189" t="s">
        <v>758</v>
      </c>
      <c r="G186" s="190">
        <v>5000</v>
      </c>
      <c r="H186" s="185"/>
      <c r="I186" s="186" t="s">
        <v>689</v>
      </c>
      <c r="J186" s="192"/>
      <c r="K186" s="191"/>
    </row>
    <row r="187" spans="1:11" ht="15">
      <c r="A187" s="180">
        <v>32</v>
      </c>
      <c r="B187" s="189"/>
      <c r="C187" s="189" t="s">
        <v>588</v>
      </c>
      <c r="D187" s="189" t="s">
        <v>589</v>
      </c>
      <c r="E187" s="180" t="s">
        <v>590</v>
      </c>
      <c r="F187" s="189" t="s">
        <v>758</v>
      </c>
      <c r="G187" s="190">
        <v>3000</v>
      </c>
      <c r="H187" s="185"/>
      <c r="I187" s="186" t="s">
        <v>689</v>
      </c>
      <c r="J187" s="192"/>
      <c r="K187" s="191"/>
    </row>
    <row r="188" spans="1:11" ht="30">
      <c r="A188" s="174">
        <v>33</v>
      </c>
      <c r="B188" s="189" t="s">
        <v>888</v>
      </c>
      <c r="C188" s="189" t="s">
        <v>891</v>
      </c>
      <c r="D188" s="189" t="s">
        <v>889</v>
      </c>
      <c r="E188" s="189"/>
      <c r="F188" s="183" t="s">
        <v>1032</v>
      </c>
      <c r="G188" s="189">
        <v>180000</v>
      </c>
      <c r="H188" s="189"/>
      <c r="I188" s="189" t="s">
        <v>689</v>
      </c>
      <c r="J188" s="189" t="s">
        <v>689</v>
      </c>
      <c r="K188" s="191">
        <f>G188</f>
        <v>180000</v>
      </c>
    </row>
    <row r="189" spans="1:11" ht="15">
      <c r="A189" s="180">
        <v>34</v>
      </c>
      <c r="B189" s="209"/>
      <c r="C189" s="209" t="s">
        <v>517</v>
      </c>
      <c r="D189" s="209" t="s">
        <v>512</v>
      </c>
      <c r="E189" s="210" t="s">
        <v>518</v>
      </c>
      <c r="F189" s="209" t="s">
        <v>758</v>
      </c>
      <c r="G189" s="211">
        <v>1000</v>
      </c>
      <c r="H189" s="212"/>
      <c r="I189" s="213" t="s">
        <v>689</v>
      </c>
      <c r="J189" s="214"/>
      <c r="K189" s="215"/>
    </row>
    <row r="190" spans="1:12" ht="15">
      <c r="A190" s="228" t="s">
        <v>357</v>
      </c>
      <c r="B190" s="228" t="s">
        <v>217</v>
      </c>
      <c r="C190" s="228"/>
      <c r="D190" s="228"/>
      <c r="E190" s="228"/>
      <c r="F190" s="229"/>
      <c r="G190" s="251">
        <f>SUM(G191:G237)</f>
        <v>961700</v>
      </c>
      <c r="H190" s="252">
        <v>3</v>
      </c>
      <c r="I190" s="252"/>
      <c r="J190" s="218">
        <f>COUNTIF(J191:J237,"x")</f>
        <v>14</v>
      </c>
      <c r="K190" s="253">
        <f>SUM(K191:K237)</f>
        <v>651000</v>
      </c>
      <c r="L190" s="295"/>
    </row>
    <row r="191" spans="1:11" ht="48.75" customHeight="1">
      <c r="A191" s="174">
        <v>1</v>
      </c>
      <c r="B191" s="175" t="s">
        <v>838</v>
      </c>
      <c r="C191" s="174" t="s">
        <v>332</v>
      </c>
      <c r="D191" s="174" t="s">
        <v>333</v>
      </c>
      <c r="E191" s="174" t="s">
        <v>334</v>
      </c>
      <c r="F191" s="254" t="s">
        <v>911</v>
      </c>
      <c r="G191" s="255">
        <v>100000</v>
      </c>
      <c r="H191" s="256"/>
      <c r="I191" s="235" t="s">
        <v>689</v>
      </c>
      <c r="J191" s="257" t="s">
        <v>689</v>
      </c>
      <c r="K191" s="179">
        <f>G191</f>
        <v>100000</v>
      </c>
    </row>
    <row r="192" spans="1:11" ht="15">
      <c r="A192" s="180">
        <v>2</v>
      </c>
      <c r="B192" s="189" t="s">
        <v>325</v>
      </c>
      <c r="C192" s="189" t="s">
        <v>326</v>
      </c>
      <c r="D192" s="189" t="s">
        <v>327</v>
      </c>
      <c r="E192" s="180" t="s">
        <v>328</v>
      </c>
      <c r="F192" s="189" t="s">
        <v>293</v>
      </c>
      <c r="G192" s="190">
        <v>150000</v>
      </c>
      <c r="H192" s="238"/>
      <c r="I192" s="239" t="s">
        <v>689</v>
      </c>
      <c r="J192" s="240" t="s">
        <v>689</v>
      </c>
      <c r="K192" s="188">
        <f>G192</f>
        <v>150000</v>
      </c>
    </row>
    <row r="193" spans="1:11" ht="15">
      <c r="A193" s="174">
        <v>3</v>
      </c>
      <c r="B193" s="180" t="s">
        <v>310</v>
      </c>
      <c r="C193" s="180" t="s">
        <v>311</v>
      </c>
      <c r="D193" s="180" t="s">
        <v>308</v>
      </c>
      <c r="E193" s="180" t="s">
        <v>312</v>
      </c>
      <c r="F193" s="186" t="s">
        <v>911</v>
      </c>
      <c r="G193" s="199">
        <v>100000</v>
      </c>
      <c r="H193" s="259"/>
      <c r="I193" s="239" t="s">
        <v>689</v>
      </c>
      <c r="J193" s="260" t="s">
        <v>689</v>
      </c>
      <c r="K193" s="188">
        <f aca="true" t="shared" si="1" ref="K193:K206">G193</f>
        <v>100000</v>
      </c>
    </row>
    <row r="194" spans="1:11" ht="15">
      <c r="A194" s="180">
        <v>4</v>
      </c>
      <c r="B194" s="180" t="s">
        <v>329</v>
      </c>
      <c r="C194" s="180" t="s">
        <v>330</v>
      </c>
      <c r="D194" s="180" t="s">
        <v>331</v>
      </c>
      <c r="E194" s="180"/>
      <c r="F194" s="186" t="s">
        <v>911</v>
      </c>
      <c r="G194" s="199">
        <v>100000</v>
      </c>
      <c r="H194" s="259"/>
      <c r="I194" s="239" t="s">
        <v>689</v>
      </c>
      <c r="J194" s="260" t="s">
        <v>689</v>
      </c>
      <c r="K194" s="188">
        <f t="shared" si="1"/>
        <v>100000</v>
      </c>
    </row>
    <row r="195" spans="1:11" ht="15">
      <c r="A195" s="174">
        <v>5</v>
      </c>
      <c r="B195" s="180" t="s">
        <v>75</v>
      </c>
      <c r="C195" s="180" t="s">
        <v>313</v>
      </c>
      <c r="D195" s="180" t="s">
        <v>314</v>
      </c>
      <c r="E195" s="180" t="s">
        <v>315</v>
      </c>
      <c r="F195" s="206" t="s">
        <v>915</v>
      </c>
      <c r="G195" s="199">
        <v>60000</v>
      </c>
      <c r="H195" s="261"/>
      <c r="I195" s="239" t="s">
        <v>689</v>
      </c>
      <c r="J195" s="260" t="s">
        <v>689</v>
      </c>
      <c r="K195" s="188">
        <f t="shared" si="1"/>
        <v>60000</v>
      </c>
    </row>
    <row r="196" spans="1:11" ht="30">
      <c r="A196" s="180">
        <v>6</v>
      </c>
      <c r="B196" s="180"/>
      <c r="C196" s="180" t="s">
        <v>268</v>
      </c>
      <c r="D196" s="180" t="s">
        <v>269</v>
      </c>
      <c r="E196" s="180" t="s">
        <v>270</v>
      </c>
      <c r="F196" s="186" t="s">
        <v>743</v>
      </c>
      <c r="G196" s="184">
        <v>50000</v>
      </c>
      <c r="H196" s="259"/>
      <c r="I196" s="239" t="s">
        <v>689</v>
      </c>
      <c r="J196" s="260"/>
      <c r="K196" s="188"/>
    </row>
    <row r="197" spans="1:11" ht="15">
      <c r="A197" s="174">
        <v>7</v>
      </c>
      <c r="B197" s="189"/>
      <c r="C197" s="189" t="s">
        <v>288</v>
      </c>
      <c r="D197" s="189" t="s">
        <v>289</v>
      </c>
      <c r="E197" s="180" t="s">
        <v>290</v>
      </c>
      <c r="F197" s="262" t="s">
        <v>928</v>
      </c>
      <c r="G197" s="196">
        <v>45000</v>
      </c>
      <c r="H197" s="263"/>
      <c r="I197" s="239" t="s">
        <v>689</v>
      </c>
      <c r="J197" s="240"/>
      <c r="K197" s="188"/>
    </row>
    <row r="198" spans="1:11" ht="15">
      <c r="A198" s="180">
        <v>8</v>
      </c>
      <c r="B198" s="189" t="s">
        <v>316</v>
      </c>
      <c r="C198" s="189" t="s">
        <v>317</v>
      </c>
      <c r="D198" s="189" t="s">
        <v>314</v>
      </c>
      <c r="E198" s="180" t="s">
        <v>318</v>
      </c>
      <c r="F198" s="189" t="s">
        <v>758</v>
      </c>
      <c r="G198" s="190">
        <v>40000</v>
      </c>
      <c r="H198" s="238"/>
      <c r="I198" s="239" t="s">
        <v>689</v>
      </c>
      <c r="J198" s="240" t="s">
        <v>689</v>
      </c>
      <c r="K198" s="188">
        <f t="shared" si="1"/>
        <v>40000</v>
      </c>
    </row>
    <row r="199" spans="1:11" ht="15">
      <c r="A199" s="174">
        <v>9</v>
      </c>
      <c r="B199" s="189"/>
      <c r="C199" s="189" t="s">
        <v>271</v>
      </c>
      <c r="D199" s="189" t="s">
        <v>269</v>
      </c>
      <c r="E199" s="180" t="s">
        <v>272</v>
      </c>
      <c r="F199" s="189" t="s">
        <v>758</v>
      </c>
      <c r="G199" s="190">
        <v>33000</v>
      </c>
      <c r="H199" s="238"/>
      <c r="I199" s="239" t="s">
        <v>689</v>
      </c>
      <c r="J199" s="240"/>
      <c r="K199" s="188"/>
    </row>
    <row r="200" spans="1:11" ht="15">
      <c r="A200" s="180">
        <v>10</v>
      </c>
      <c r="B200" s="189" t="s">
        <v>342</v>
      </c>
      <c r="C200" s="189" t="s">
        <v>343</v>
      </c>
      <c r="D200" s="189" t="s">
        <v>344</v>
      </c>
      <c r="E200" s="180" t="s">
        <v>345</v>
      </c>
      <c r="F200" s="189" t="s">
        <v>758</v>
      </c>
      <c r="G200" s="190">
        <v>26000</v>
      </c>
      <c r="H200" s="238"/>
      <c r="I200" s="239" t="s">
        <v>689</v>
      </c>
      <c r="J200" s="240" t="s">
        <v>689</v>
      </c>
      <c r="K200" s="188">
        <f t="shared" si="1"/>
        <v>26000</v>
      </c>
    </row>
    <row r="201" spans="1:11" ht="15">
      <c r="A201" s="174">
        <v>11</v>
      </c>
      <c r="B201" s="189" t="s">
        <v>319</v>
      </c>
      <c r="C201" s="189" t="s">
        <v>319</v>
      </c>
      <c r="D201" s="189" t="s">
        <v>314</v>
      </c>
      <c r="E201" s="180" t="s">
        <v>320</v>
      </c>
      <c r="F201" s="223" t="s">
        <v>18</v>
      </c>
      <c r="G201" s="196">
        <v>25000</v>
      </c>
      <c r="H201" s="263"/>
      <c r="I201" s="239" t="s">
        <v>689</v>
      </c>
      <c r="J201" s="240" t="s">
        <v>689</v>
      </c>
      <c r="K201" s="188">
        <f t="shared" si="1"/>
        <v>25000</v>
      </c>
    </row>
    <row r="202" spans="1:11" ht="15">
      <c r="A202" s="180">
        <v>12</v>
      </c>
      <c r="B202" s="189" t="s">
        <v>349</v>
      </c>
      <c r="C202" s="189" t="s">
        <v>350</v>
      </c>
      <c r="D202" s="189" t="s">
        <v>351</v>
      </c>
      <c r="E202" s="180" t="s">
        <v>352</v>
      </c>
      <c r="F202" s="189" t="s">
        <v>758</v>
      </c>
      <c r="G202" s="190">
        <v>20000</v>
      </c>
      <c r="H202" s="238"/>
      <c r="I202" s="239" t="s">
        <v>689</v>
      </c>
      <c r="J202" s="240"/>
      <c r="K202" s="188"/>
    </row>
    <row r="203" spans="1:11" ht="15">
      <c r="A203" s="174">
        <v>13</v>
      </c>
      <c r="B203" s="189" t="s">
        <v>306</v>
      </c>
      <c r="C203" s="189" t="s">
        <v>307</v>
      </c>
      <c r="D203" s="189" t="s">
        <v>308</v>
      </c>
      <c r="E203" s="180" t="s">
        <v>309</v>
      </c>
      <c r="F203" s="189" t="s">
        <v>758</v>
      </c>
      <c r="G203" s="190">
        <v>16000</v>
      </c>
      <c r="H203" s="238"/>
      <c r="I203" s="239" t="s">
        <v>689</v>
      </c>
      <c r="J203" s="240"/>
      <c r="K203" s="188"/>
    </row>
    <row r="204" spans="1:11" ht="15">
      <c r="A204" s="180">
        <v>14</v>
      </c>
      <c r="B204" s="183" t="s">
        <v>796</v>
      </c>
      <c r="C204" s="189" t="s">
        <v>797</v>
      </c>
      <c r="D204" s="189" t="s">
        <v>798</v>
      </c>
      <c r="E204" s="203" t="s">
        <v>799</v>
      </c>
      <c r="F204" s="262" t="s">
        <v>18</v>
      </c>
      <c r="G204" s="196">
        <v>16000</v>
      </c>
      <c r="H204" s="263"/>
      <c r="I204" s="239" t="s">
        <v>689</v>
      </c>
      <c r="J204" s="240" t="s">
        <v>689</v>
      </c>
      <c r="K204" s="188">
        <f t="shared" si="1"/>
        <v>16000</v>
      </c>
    </row>
    <row r="205" spans="1:11" ht="15">
      <c r="A205" s="174">
        <v>15</v>
      </c>
      <c r="B205" s="189"/>
      <c r="C205" s="189" t="s">
        <v>321</v>
      </c>
      <c r="D205" s="189" t="s">
        <v>322</v>
      </c>
      <c r="E205" s="180" t="s">
        <v>323</v>
      </c>
      <c r="F205" s="189" t="s">
        <v>761</v>
      </c>
      <c r="G205" s="190">
        <v>15000</v>
      </c>
      <c r="H205" s="238"/>
      <c r="I205" s="239" t="s">
        <v>689</v>
      </c>
      <c r="J205" s="240"/>
      <c r="K205" s="188"/>
    </row>
    <row r="206" spans="1:11" ht="15">
      <c r="A206" s="180">
        <v>16</v>
      </c>
      <c r="B206" s="189" t="s">
        <v>353</v>
      </c>
      <c r="C206" s="189" t="s">
        <v>354</v>
      </c>
      <c r="D206" s="189" t="s">
        <v>355</v>
      </c>
      <c r="E206" s="180" t="s">
        <v>356</v>
      </c>
      <c r="F206" s="264" t="s">
        <v>758</v>
      </c>
      <c r="G206" s="190">
        <v>15000</v>
      </c>
      <c r="H206" s="238"/>
      <c r="I206" s="239" t="s">
        <v>689</v>
      </c>
      <c r="J206" s="240" t="s">
        <v>689</v>
      </c>
      <c r="K206" s="188">
        <f t="shared" si="1"/>
        <v>15000</v>
      </c>
    </row>
    <row r="207" spans="1:11" ht="15">
      <c r="A207" s="174">
        <v>17</v>
      </c>
      <c r="B207" s="189" t="s">
        <v>273</v>
      </c>
      <c r="C207" s="189" t="s">
        <v>274</v>
      </c>
      <c r="D207" s="189" t="s">
        <v>275</v>
      </c>
      <c r="E207" s="180" t="s">
        <v>276</v>
      </c>
      <c r="F207" s="264" t="s">
        <v>720</v>
      </c>
      <c r="G207" s="190">
        <v>15000</v>
      </c>
      <c r="H207" s="238"/>
      <c r="I207" s="239" t="s">
        <v>689</v>
      </c>
      <c r="J207" s="240"/>
      <c r="K207" s="191"/>
    </row>
    <row r="208" spans="1:11" ht="15">
      <c r="A208" s="180">
        <v>18</v>
      </c>
      <c r="B208" s="180"/>
      <c r="C208" s="180" t="s">
        <v>324</v>
      </c>
      <c r="D208" s="180" t="s">
        <v>308</v>
      </c>
      <c r="E208" s="180"/>
      <c r="F208" s="226" t="s">
        <v>929</v>
      </c>
      <c r="G208" s="265">
        <v>7000</v>
      </c>
      <c r="H208" s="200"/>
      <c r="I208" s="239" t="s">
        <v>689</v>
      </c>
      <c r="J208" s="187"/>
      <c r="K208" s="191"/>
    </row>
    <row r="209" spans="1:11" ht="15">
      <c r="A209" s="174">
        <v>19</v>
      </c>
      <c r="B209" s="180"/>
      <c r="C209" s="180" t="s">
        <v>277</v>
      </c>
      <c r="D209" s="180" t="s">
        <v>278</v>
      </c>
      <c r="E209" s="180" t="s">
        <v>279</v>
      </c>
      <c r="F209" s="180" t="s">
        <v>18</v>
      </c>
      <c r="G209" s="184">
        <v>10000</v>
      </c>
      <c r="H209" s="259"/>
      <c r="I209" s="239" t="s">
        <v>689</v>
      </c>
      <c r="J209" s="260"/>
      <c r="K209" s="191"/>
    </row>
    <row r="210" spans="1:11" ht="31.5" customHeight="1">
      <c r="A210" s="180">
        <v>20</v>
      </c>
      <c r="B210" s="180" t="s">
        <v>259</v>
      </c>
      <c r="C210" s="180" t="s">
        <v>260</v>
      </c>
      <c r="D210" s="180" t="s">
        <v>246</v>
      </c>
      <c r="E210" s="180" t="s">
        <v>261</v>
      </c>
      <c r="F210" s="186" t="s">
        <v>930</v>
      </c>
      <c r="G210" s="184">
        <v>7000</v>
      </c>
      <c r="H210" s="259" t="s">
        <v>689</v>
      </c>
      <c r="I210" s="259"/>
      <c r="J210" s="260" t="s">
        <v>689</v>
      </c>
      <c r="K210" s="188">
        <f>G210</f>
        <v>7000</v>
      </c>
    </row>
    <row r="211" spans="1:11" ht="30">
      <c r="A211" s="174">
        <v>21</v>
      </c>
      <c r="B211" s="180"/>
      <c r="C211" s="180" t="s">
        <v>265</v>
      </c>
      <c r="D211" s="180" t="s">
        <v>266</v>
      </c>
      <c r="E211" s="180" t="s">
        <v>267</v>
      </c>
      <c r="F211" s="186" t="s">
        <v>746</v>
      </c>
      <c r="G211" s="184">
        <v>8000</v>
      </c>
      <c r="H211" s="259"/>
      <c r="I211" s="239" t="s">
        <v>689</v>
      </c>
      <c r="J211" s="260"/>
      <c r="K211" s="191"/>
    </row>
    <row r="212" spans="1:11" ht="15">
      <c r="A212" s="180">
        <v>22</v>
      </c>
      <c r="B212" s="189" t="s">
        <v>252</v>
      </c>
      <c r="C212" s="189" t="s">
        <v>253</v>
      </c>
      <c r="D212" s="189" t="s">
        <v>246</v>
      </c>
      <c r="E212" s="180" t="s">
        <v>254</v>
      </c>
      <c r="F212" s="264" t="s">
        <v>931</v>
      </c>
      <c r="G212" s="190">
        <v>5000</v>
      </c>
      <c r="H212" s="238" t="s">
        <v>689</v>
      </c>
      <c r="I212" s="238"/>
      <c r="J212" s="240"/>
      <c r="K212" s="191"/>
    </row>
    <row r="213" spans="1:11" ht="15">
      <c r="A213" s="174">
        <v>23</v>
      </c>
      <c r="B213" s="189" t="s">
        <v>294</v>
      </c>
      <c r="C213" s="189" t="s">
        <v>295</v>
      </c>
      <c r="D213" s="189" t="s">
        <v>296</v>
      </c>
      <c r="E213" s="180" t="s">
        <v>297</v>
      </c>
      <c r="F213" s="189" t="s">
        <v>18</v>
      </c>
      <c r="G213" s="190">
        <v>6000</v>
      </c>
      <c r="H213" s="238"/>
      <c r="I213" s="239" t="s">
        <v>689</v>
      </c>
      <c r="J213" s="240"/>
      <c r="K213" s="191"/>
    </row>
    <row r="214" spans="1:11" ht="15">
      <c r="A214" s="180">
        <v>24</v>
      </c>
      <c r="B214" s="189" t="s">
        <v>302</v>
      </c>
      <c r="C214" s="189" t="s">
        <v>303</v>
      </c>
      <c r="D214" s="189" t="s">
        <v>304</v>
      </c>
      <c r="E214" s="180" t="s">
        <v>305</v>
      </c>
      <c r="F214" s="189" t="s">
        <v>18</v>
      </c>
      <c r="G214" s="190">
        <v>6000</v>
      </c>
      <c r="H214" s="238"/>
      <c r="I214" s="239" t="s">
        <v>689</v>
      </c>
      <c r="J214" s="240"/>
      <c r="K214" s="191"/>
    </row>
    <row r="215" spans="1:11" ht="15">
      <c r="A215" s="174">
        <v>25</v>
      </c>
      <c r="B215" s="189"/>
      <c r="C215" s="189" t="s">
        <v>339</v>
      </c>
      <c r="D215" s="189" t="s">
        <v>340</v>
      </c>
      <c r="E215" s="180" t="s">
        <v>341</v>
      </c>
      <c r="F215" s="189" t="s">
        <v>18</v>
      </c>
      <c r="G215" s="190">
        <v>6000</v>
      </c>
      <c r="H215" s="238"/>
      <c r="I215" s="239" t="s">
        <v>689</v>
      </c>
      <c r="J215" s="240"/>
      <c r="K215" s="191"/>
    </row>
    <row r="216" spans="1:11" ht="15">
      <c r="A216" s="180">
        <v>26</v>
      </c>
      <c r="B216" s="189"/>
      <c r="C216" s="189" t="s">
        <v>300</v>
      </c>
      <c r="D216" s="189" t="s">
        <v>301</v>
      </c>
      <c r="E216" s="180"/>
      <c r="F216" s="189" t="s">
        <v>18</v>
      </c>
      <c r="G216" s="190">
        <v>5000</v>
      </c>
      <c r="H216" s="238"/>
      <c r="I216" s="239" t="s">
        <v>689</v>
      </c>
      <c r="J216" s="240"/>
      <c r="K216" s="191"/>
    </row>
    <row r="217" spans="1:11" ht="15">
      <c r="A217" s="174">
        <v>27</v>
      </c>
      <c r="B217" s="189"/>
      <c r="C217" s="189" t="s">
        <v>291</v>
      </c>
      <c r="D217" s="189" t="s">
        <v>292</v>
      </c>
      <c r="E217" s="180"/>
      <c r="F217" s="189" t="s">
        <v>18</v>
      </c>
      <c r="G217" s="190">
        <v>5000</v>
      </c>
      <c r="H217" s="238"/>
      <c r="I217" s="239" t="s">
        <v>689</v>
      </c>
      <c r="J217" s="240"/>
      <c r="K217" s="191"/>
    </row>
    <row r="218" spans="1:11" ht="15">
      <c r="A218" s="180">
        <v>28</v>
      </c>
      <c r="B218" s="189"/>
      <c r="C218" s="189" t="s">
        <v>230</v>
      </c>
      <c r="D218" s="189" t="s">
        <v>228</v>
      </c>
      <c r="E218" s="180" t="s">
        <v>231</v>
      </c>
      <c r="F218" s="189" t="s">
        <v>18</v>
      </c>
      <c r="G218" s="190">
        <v>5000</v>
      </c>
      <c r="H218" s="238"/>
      <c r="I218" s="239" t="s">
        <v>689</v>
      </c>
      <c r="J218" s="240"/>
      <c r="K218" s="191"/>
    </row>
    <row r="219" spans="1:11" ht="15">
      <c r="A219" s="174">
        <v>29</v>
      </c>
      <c r="B219" s="189" t="s">
        <v>335</v>
      </c>
      <c r="C219" s="189" t="s">
        <v>336</v>
      </c>
      <c r="D219" s="189" t="s">
        <v>337</v>
      </c>
      <c r="E219" s="180" t="s">
        <v>338</v>
      </c>
      <c r="F219" s="189" t="s">
        <v>18</v>
      </c>
      <c r="G219" s="190">
        <v>5000</v>
      </c>
      <c r="H219" s="238"/>
      <c r="I219" s="239" t="s">
        <v>689</v>
      </c>
      <c r="J219" s="240"/>
      <c r="K219" s="191"/>
    </row>
    <row r="220" spans="1:11" ht="15">
      <c r="A220" s="180">
        <v>30</v>
      </c>
      <c r="B220" s="189"/>
      <c r="C220" s="189" t="s">
        <v>262</v>
      </c>
      <c r="D220" s="189" t="s">
        <v>263</v>
      </c>
      <c r="E220" s="180" t="s">
        <v>264</v>
      </c>
      <c r="F220" s="264" t="s">
        <v>688</v>
      </c>
      <c r="G220" s="190">
        <v>5000</v>
      </c>
      <c r="H220" s="238"/>
      <c r="I220" s="239" t="s">
        <v>689</v>
      </c>
      <c r="J220" s="240"/>
      <c r="K220" s="191"/>
    </row>
    <row r="221" spans="1:11" ht="15">
      <c r="A221" s="174">
        <v>31</v>
      </c>
      <c r="B221" s="189"/>
      <c r="C221" s="189" t="s">
        <v>241</v>
      </c>
      <c r="D221" s="189" t="s">
        <v>242</v>
      </c>
      <c r="E221" s="180" t="s">
        <v>243</v>
      </c>
      <c r="F221" s="223" t="s">
        <v>932</v>
      </c>
      <c r="G221" s="190">
        <v>4000</v>
      </c>
      <c r="H221" s="238"/>
      <c r="I221" s="239" t="s">
        <v>689</v>
      </c>
      <c r="J221" s="240"/>
      <c r="K221" s="191"/>
    </row>
    <row r="222" spans="1:11" ht="15">
      <c r="A222" s="180">
        <v>32</v>
      </c>
      <c r="B222" s="189"/>
      <c r="C222" s="189" t="s">
        <v>346</v>
      </c>
      <c r="D222" s="189" t="s">
        <v>347</v>
      </c>
      <c r="E222" s="180" t="s">
        <v>348</v>
      </c>
      <c r="F222" s="189" t="s">
        <v>18</v>
      </c>
      <c r="G222" s="190">
        <v>3000</v>
      </c>
      <c r="H222" s="238"/>
      <c r="I222" s="239" t="s">
        <v>689</v>
      </c>
      <c r="J222" s="240"/>
      <c r="K222" s="191"/>
    </row>
    <row r="223" spans="1:11" ht="15">
      <c r="A223" s="174">
        <v>33</v>
      </c>
      <c r="B223" s="189" t="s">
        <v>248</v>
      </c>
      <c r="C223" s="189" t="s">
        <v>249</v>
      </c>
      <c r="D223" s="189" t="s">
        <v>250</v>
      </c>
      <c r="E223" s="180" t="s">
        <v>251</v>
      </c>
      <c r="F223" s="264" t="s">
        <v>723</v>
      </c>
      <c r="G223" s="190">
        <v>3000</v>
      </c>
      <c r="H223" s="238"/>
      <c r="I223" s="239" t="s">
        <v>689</v>
      </c>
      <c r="J223" s="240"/>
      <c r="K223" s="191"/>
    </row>
    <row r="224" spans="1:11" ht="30">
      <c r="A224" s="180">
        <v>34</v>
      </c>
      <c r="B224" s="180"/>
      <c r="C224" s="180" t="s">
        <v>283</v>
      </c>
      <c r="D224" s="180" t="s">
        <v>284</v>
      </c>
      <c r="E224" s="180" t="s">
        <v>285</v>
      </c>
      <c r="F224" s="186" t="s">
        <v>747</v>
      </c>
      <c r="G224" s="190">
        <v>3000</v>
      </c>
      <c r="H224" s="259"/>
      <c r="I224" s="239" t="s">
        <v>689</v>
      </c>
      <c r="J224" s="260"/>
      <c r="K224" s="191"/>
    </row>
    <row r="225" spans="1:11" ht="30">
      <c r="A225" s="174">
        <v>35</v>
      </c>
      <c r="B225" s="180"/>
      <c r="C225" s="180" t="s">
        <v>280</v>
      </c>
      <c r="D225" s="180" t="s">
        <v>281</v>
      </c>
      <c r="E225" s="180" t="s">
        <v>282</v>
      </c>
      <c r="F225" s="186" t="s">
        <v>748</v>
      </c>
      <c r="G225" s="184">
        <v>2700</v>
      </c>
      <c r="H225" s="259"/>
      <c r="I225" s="239" t="s">
        <v>689</v>
      </c>
      <c r="J225" s="260"/>
      <c r="K225" s="191"/>
    </row>
    <row r="226" spans="1:11" ht="15">
      <c r="A226" s="180">
        <v>36</v>
      </c>
      <c r="B226" s="189" t="s">
        <v>255</v>
      </c>
      <c r="C226" s="189" t="s">
        <v>256</v>
      </c>
      <c r="D226" s="189" t="s">
        <v>257</v>
      </c>
      <c r="E226" s="180" t="s">
        <v>258</v>
      </c>
      <c r="F226" s="264" t="s">
        <v>758</v>
      </c>
      <c r="G226" s="190">
        <v>2000</v>
      </c>
      <c r="H226" s="238"/>
      <c r="I226" s="239" t="s">
        <v>689</v>
      </c>
      <c r="J226" s="240"/>
      <c r="K226" s="191"/>
    </row>
    <row r="227" spans="1:11" ht="15">
      <c r="A227" s="174">
        <v>37</v>
      </c>
      <c r="B227" s="189"/>
      <c r="C227" s="189" t="s">
        <v>236</v>
      </c>
      <c r="D227" s="189" t="s">
        <v>237</v>
      </c>
      <c r="E227" s="180" t="s">
        <v>238</v>
      </c>
      <c r="F227" s="264" t="s">
        <v>758</v>
      </c>
      <c r="G227" s="190">
        <v>2000</v>
      </c>
      <c r="H227" s="238"/>
      <c r="I227" s="239" t="s">
        <v>689</v>
      </c>
      <c r="J227" s="240"/>
      <c r="K227" s="191"/>
    </row>
    <row r="228" spans="1:11" ht="15">
      <c r="A228" s="180">
        <v>38</v>
      </c>
      <c r="B228" s="189" t="s">
        <v>232</v>
      </c>
      <c r="C228" s="189" t="s">
        <v>233</v>
      </c>
      <c r="D228" s="189" t="s">
        <v>234</v>
      </c>
      <c r="E228" s="180" t="s">
        <v>235</v>
      </c>
      <c r="F228" s="264" t="s">
        <v>758</v>
      </c>
      <c r="G228" s="190">
        <v>2000</v>
      </c>
      <c r="H228" s="238"/>
      <c r="I228" s="239" t="s">
        <v>689</v>
      </c>
      <c r="J228" s="240" t="s">
        <v>689</v>
      </c>
      <c r="K228" s="188">
        <f>G228</f>
        <v>2000</v>
      </c>
    </row>
    <row r="229" spans="1:11" ht="15">
      <c r="A229" s="174">
        <v>39</v>
      </c>
      <c r="B229" s="189"/>
      <c r="C229" s="189" t="s">
        <v>239</v>
      </c>
      <c r="D229" s="189" t="s">
        <v>240</v>
      </c>
      <c r="E229" s="180"/>
      <c r="F229" s="264" t="s">
        <v>758</v>
      </c>
      <c r="G229" s="190">
        <v>2000</v>
      </c>
      <c r="H229" s="238" t="s">
        <v>689</v>
      </c>
      <c r="I229" s="239"/>
      <c r="J229" s="240"/>
      <c r="K229" s="191"/>
    </row>
    <row r="230" spans="1:11" ht="15">
      <c r="A230" s="180">
        <v>40</v>
      </c>
      <c r="B230" s="189" t="s">
        <v>244</v>
      </c>
      <c r="C230" s="189" t="s">
        <v>245</v>
      </c>
      <c r="D230" s="189" t="s">
        <v>246</v>
      </c>
      <c r="E230" s="180" t="s">
        <v>247</v>
      </c>
      <c r="F230" s="264" t="s">
        <v>725</v>
      </c>
      <c r="G230" s="190">
        <v>2000</v>
      </c>
      <c r="H230" s="238"/>
      <c r="I230" s="239" t="s">
        <v>689</v>
      </c>
      <c r="J230" s="240"/>
      <c r="K230" s="191"/>
    </row>
    <row r="231" spans="1:11" ht="15">
      <c r="A231" s="174">
        <v>41</v>
      </c>
      <c r="B231" s="189" t="s">
        <v>298</v>
      </c>
      <c r="C231" s="189" t="s">
        <v>299</v>
      </c>
      <c r="D231" s="189" t="s">
        <v>292</v>
      </c>
      <c r="E231" s="180"/>
      <c r="F231" s="189" t="s">
        <v>762</v>
      </c>
      <c r="G231" s="190">
        <v>1000</v>
      </c>
      <c r="H231" s="238"/>
      <c r="I231" s="239" t="s">
        <v>689</v>
      </c>
      <c r="J231" s="240"/>
      <c r="K231" s="191"/>
    </row>
    <row r="232" spans="1:11" ht="15">
      <c r="A232" s="180">
        <v>42</v>
      </c>
      <c r="B232" s="189"/>
      <c r="C232" s="189" t="s">
        <v>218</v>
      </c>
      <c r="D232" s="189" t="s">
        <v>219</v>
      </c>
      <c r="E232" s="180" t="s">
        <v>220</v>
      </c>
      <c r="F232" s="189" t="s">
        <v>18</v>
      </c>
      <c r="G232" s="190">
        <v>1000</v>
      </c>
      <c r="H232" s="238"/>
      <c r="I232" s="239" t="s">
        <v>689</v>
      </c>
      <c r="J232" s="240"/>
      <c r="K232" s="191"/>
    </row>
    <row r="233" spans="1:11" ht="15">
      <c r="A233" s="174">
        <v>43</v>
      </c>
      <c r="B233" s="189"/>
      <c r="C233" s="189" t="s">
        <v>224</v>
      </c>
      <c r="D233" s="189" t="s">
        <v>225</v>
      </c>
      <c r="E233" s="180" t="s">
        <v>226</v>
      </c>
      <c r="F233" s="189" t="s">
        <v>18</v>
      </c>
      <c r="G233" s="190">
        <v>1000</v>
      </c>
      <c r="H233" s="238"/>
      <c r="I233" s="239" t="s">
        <v>689</v>
      </c>
      <c r="J233" s="240"/>
      <c r="K233" s="191"/>
    </row>
    <row r="234" spans="1:11" ht="15">
      <c r="A234" s="180">
        <v>44</v>
      </c>
      <c r="B234" s="189"/>
      <c r="C234" s="189" t="s">
        <v>221</v>
      </c>
      <c r="D234" s="189" t="s">
        <v>222</v>
      </c>
      <c r="E234" s="180" t="s">
        <v>223</v>
      </c>
      <c r="F234" s="189" t="s">
        <v>18</v>
      </c>
      <c r="G234" s="190">
        <v>1000</v>
      </c>
      <c r="H234" s="238"/>
      <c r="I234" s="239" t="s">
        <v>689</v>
      </c>
      <c r="J234" s="240"/>
      <c r="K234" s="191"/>
    </row>
    <row r="235" spans="1:11" ht="15">
      <c r="A235" s="174">
        <v>45</v>
      </c>
      <c r="B235" s="52" t="s">
        <v>885</v>
      </c>
      <c r="C235" s="52" t="s">
        <v>881</v>
      </c>
      <c r="D235" s="52" t="s">
        <v>882</v>
      </c>
      <c r="E235" s="52">
        <v>1667907057</v>
      </c>
      <c r="F235" s="71" t="s">
        <v>1044</v>
      </c>
      <c r="G235" s="12">
        <v>10000</v>
      </c>
      <c r="H235" s="20"/>
      <c r="I235" s="7" t="s">
        <v>689</v>
      </c>
      <c r="J235" s="133" t="s">
        <v>689</v>
      </c>
      <c r="K235" s="455"/>
    </row>
    <row r="236" spans="1:11" ht="15">
      <c r="A236" s="180">
        <v>46</v>
      </c>
      <c r="B236" s="52" t="s">
        <v>607</v>
      </c>
      <c r="C236" s="52" t="s">
        <v>1061</v>
      </c>
      <c r="D236" s="52" t="s">
        <v>1062</v>
      </c>
      <c r="E236" s="76" t="s">
        <v>1063</v>
      </c>
      <c r="F236" s="52" t="s">
        <v>18</v>
      </c>
      <c r="G236" s="466">
        <v>15000</v>
      </c>
      <c r="H236" s="467"/>
      <c r="I236" s="48"/>
      <c r="J236" s="468" t="s">
        <v>689</v>
      </c>
      <c r="K236" s="455">
        <v>10000</v>
      </c>
    </row>
    <row r="237" spans="1:11" ht="15">
      <c r="A237" s="174">
        <v>47</v>
      </c>
      <c r="B237" s="209"/>
      <c r="C237" s="209" t="s">
        <v>286</v>
      </c>
      <c r="D237" s="209" t="s">
        <v>287</v>
      </c>
      <c r="E237" s="210"/>
      <c r="F237" s="209" t="s">
        <v>18</v>
      </c>
      <c r="G237" s="211">
        <v>1000</v>
      </c>
      <c r="H237" s="244"/>
      <c r="I237" s="245" t="s">
        <v>689</v>
      </c>
      <c r="J237" s="246"/>
      <c r="K237" s="215"/>
    </row>
    <row r="238" spans="1:12" ht="15">
      <c r="A238" s="228" t="s">
        <v>500</v>
      </c>
      <c r="B238" s="228" t="s">
        <v>106</v>
      </c>
      <c r="C238" s="228"/>
      <c r="D238" s="228"/>
      <c r="E238" s="228"/>
      <c r="F238" s="229"/>
      <c r="G238" s="230">
        <f>SUM(G239:G261)</f>
        <v>425000</v>
      </c>
      <c r="H238" s="217">
        <v>2</v>
      </c>
      <c r="I238" s="217"/>
      <c r="J238" s="218">
        <f>COUNTIF(J239:J261,"x")</f>
        <v>7</v>
      </c>
      <c r="K238" s="219">
        <f>SUM(K239:K261)</f>
        <v>175000</v>
      </c>
      <c r="L238" s="460"/>
    </row>
    <row r="239" spans="1:11" ht="30" customHeight="1">
      <c r="A239" s="174">
        <v>1</v>
      </c>
      <c r="B239" s="175" t="s">
        <v>658</v>
      </c>
      <c r="C239" s="174" t="s">
        <v>112</v>
      </c>
      <c r="D239" s="174" t="s">
        <v>113</v>
      </c>
      <c r="E239" s="174" t="s">
        <v>114</v>
      </c>
      <c r="F239" s="175" t="s">
        <v>914</v>
      </c>
      <c r="G239" s="220">
        <v>50000</v>
      </c>
      <c r="H239" s="266"/>
      <c r="I239" s="266" t="s">
        <v>689</v>
      </c>
      <c r="J239" s="257" t="s">
        <v>689</v>
      </c>
      <c r="K239" s="222">
        <f>G239</f>
        <v>50000</v>
      </c>
    </row>
    <row r="240" spans="1:11" ht="15">
      <c r="A240" s="189">
        <v>2</v>
      </c>
      <c r="B240" s="183"/>
      <c r="C240" s="189" t="s">
        <v>115</v>
      </c>
      <c r="D240" s="189" t="s">
        <v>116</v>
      </c>
      <c r="E240" s="180" t="s">
        <v>117</v>
      </c>
      <c r="F240" s="267" t="s">
        <v>917</v>
      </c>
      <c r="G240" s="190">
        <v>30000</v>
      </c>
      <c r="H240" s="238"/>
      <c r="I240" s="238" t="s">
        <v>689</v>
      </c>
      <c r="J240" s="240" t="s">
        <v>689</v>
      </c>
      <c r="K240" s="188">
        <f>G240</f>
        <v>30000</v>
      </c>
    </row>
    <row r="241" spans="1:11" ht="15">
      <c r="A241" s="174">
        <v>3</v>
      </c>
      <c r="B241" s="189" t="s">
        <v>657</v>
      </c>
      <c r="C241" s="189" t="s">
        <v>107</v>
      </c>
      <c r="D241" s="189" t="s">
        <v>108</v>
      </c>
      <c r="E241" s="180" t="s">
        <v>109</v>
      </c>
      <c r="F241" s="268" t="s">
        <v>917</v>
      </c>
      <c r="G241" s="190">
        <v>30000</v>
      </c>
      <c r="H241" s="263"/>
      <c r="I241" s="238" t="s">
        <v>689</v>
      </c>
      <c r="J241" s="240" t="s">
        <v>689</v>
      </c>
      <c r="K241" s="188">
        <f>G241</f>
        <v>30000</v>
      </c>
    </row>
    <row r="242" spans="1:11" ht="15">
      <c r="A242" s="189">
        <v>4</v>
      </c>
      <c r="B242" s="180" t="s">
        <v>764</v>
      </c>
      <c r="C242" s="180" t="s">
        <v>152</v>
      </c>
      <c r="D242" s="180" t="s">
        <v>153</v>
      </c>
      <c r="E242" s="180" t="s">
        <v>154</v>
      </c>
      <c r="F242" s="269" t="s">
        <v>921</v>
      </c>
      <c r="G242" s="199">
        <v>20000</v>
      </c>
      <c r="H242" s="261"/>
      <c r="I242" s="259" t="s">
        <v>689</v>
      </c>
      <c r="J242" s="260"/>
      <c r="K242" s="191"/>
    </row>
    <row r="243" spans="1:11" ht="15">
      <c r="A243" s="174">
        <v>5</v>
      </c>
      <c r="B243" s="189"/>
      <c r="C243" s="189" t="s">
        <v>128</v>
      </c>
      <c r="D243" s="189" t="s">
        <v>129</v>
      </c>
      <c r="E243" s="180"/>
      <c r="F243" s="267" t="s">
        <v>18</v>
      </c>
      <c r="G243" s="196">
        <v>30000</v>
      </c>
      <c r="H243" s="263"/>
      <c r="I243" s="238" t="s">
        <v>689</v>
      </c>
      <c r="J243" s="240"/>
      <c r="K243" s="191"/>
    </row>
    <row r="244" spans="1:11" ht="15">
      <c r="A244" s="189">
        <v>6</v>
      </c>
      <c r="B244" s="189"/>
      <c r="C244" s="189" t="s">
        <v>137</v>
      </c>
      <c r="D244" s="189" t="s">
        <v>138</v>
      </c>
      <c r="E244" s="180"/>
      <c r="F244" s="267" t="s">
        <v>18</v>
      </c>
      <c r="G244" s="196">
        <v>30000</v>
      </c>
      <c r="H244" s="263"/>
      <c r="I244" s="238" t="s">
        <v>689</v>
      </c>
      <c r="J244" s="242" t="s">
        <v>689</v>
      </c>
      <c r="K244" s="205">
        <f>G244</f>
        <v>30000</v>
      </c>
    </row>
    <row r="245" spans="1:11" ht="15">
      <c r="A245" s="174">
        <v>7</v>
      </c>
      <c r="B245" s="189" t="s">
        <v>143</v>
      </c>
      <c r="C245" s="189" t="s">
        <v>144</v>
      </c>
      <c r="D245" s="189" t="s">
        <v>145</v>
      </c>
      <c r="E245" s="180" t="s">
        <v>146</v>
      </c>
      <c r="F245" s="189" t="s">
        <v>920</v>
      </c>
      <c r="G245" s="190">
        <v>15000</v>
      </c>
      <c r="H245" s="238"/>
      <c r="I245" s="238" t="s">
        <v>689</v>
      </c>
      <c r="J245" s="240" t="s">
        <v>689</v>
      </c>
      <c r="K245" s="205">
        <f>G245</f>
        <v>15000</v>
      </c>
    </row>
    <row r="246" spans="1:11" ht="15">
      <c r="A246" s="189">
        <v>8</v>
      </c>
      <c r="B246" s="189"/>
      <c r="C246" s="189" t="s">
        <v>118</v>
      </c>
      <c r="D246" s="189" t="s">
        <v>119</v>
      </c>
      <c r="E246" s="180" t="s">
        <v>120</v>
      </c>
      <c r="F246" s="189" t="s">
        <v>18</v>
      </c>
      <c r="G246" s="190">
        <v>20000</v>
      </c>
      <c r="H246" s="238" t="s">
        <v>689</v>
      </c>
      <c r="I246" s="238"/>
      <c r="J246" s="240"/>
      <c r="K246" s="191"/>
    </row>
    <row r="247" spans="1:11" ht="15">
      <c r="A247" s="174">
        <v>9</v>
      </c>
      <c r="B247" s="189"/>
      <c r="C247" s="189" t="s">
        <v>125</v>
      </c>
      <c r="D247" s="189" t="s">
        <v>126</v>
      </c>
      <c r="E247" s="180" t="s">
        <v>127</v>
      </c>
      <c r="F247" s="189" t="s">
        <v>18</v>
      </c>
      <c r="G247" s="190">
        <v>20000</v>
      </c>
      <c r="H247" s="238"/>
      <c r="I247" s="238" t="s">
        <v>689</v>
      </c>
      <c r="J247" s="240"/>
      <c r="K247" s="191"/>
    </row>
    <row r="248" spans="1:11" ht="15">
      <c r="A248" s="189">
        <v>10</v>
      </c>
      <c r="B248" s="189"/>
      <c r="C248" s="189" t="s">
        <v>150</v>
      </c>
      <c r="D248" s="189" t="s">
        <v>151</v>
      </c>
      <c r="E248" s="180"/>
      <c r="F248" s="189" t="s">
        <v>18</v>
      </c>
      <c r="G248" s="190">
        <v>20000</v>
      </c>
      <c r="H248" s="238"/>
      <c r="I248" s="238" t="s">
        <v>689</v>
      </c>
      <c r="J248" s="240"/>
      <c r="K248" s="191"/>
    </row>
    <row r="249" spans="1:11" ht="15">
      <c r="A249" s="174">
        <v>11</v>
      </c>
      <c r="B249" s="189"/>
      <c r="C249" s="189" t="s">
        <v>123</v>
      </c>
      <c r="D249" s="189" t="s">
        <v>119</v>
      </c>
      <c r="E249" s="180"/>
      <c r="F249" s="189" t="s">
        <v>18</v>
      </c>
      <c r="G249" s="190">
        <v>20000</v>
      </c>
      <c r="H249" s="238"/>
      <c r="I249" s="238" t="s">
        <v>689</v>
      </c>
      <c r="J249" s="240"/>
      <c r="K249" s="191"/>
    </row>
    <row r="250" spans="1:11" ht="15">
      <c r="A250" s="189">
        <v>12</v>
      </c>
      <c r="B250" s="189"/>
      <c r="C250" s="189" t="s">
        <v>130</v>
      </c>
      <c r="D250" s="189" t="s">
        <v>129</v>
      </c>
      <c r="E250" s="180"/>
      <c r="F250" s="189" t="s">
        <v>920</v>
      </c>
      <c r="G250" s="196">
        <v>15000</v>
      </c>
      <c r="H250" s="263"/>
      <c r="I250" s="263" t="s">
        <v>689</v>
      </c>
      <c r="J250" s="240"/>
      <c r="K250" s="191"/>
    </row>
    <row r="251" spans="1:11" ht="15">
      <c r="A251" s="174">
        <v>13</v>
      </c>
      <c r="B251" s="189"/>
      <c r="C251" s="189" t="s">
        <v>121</v>
      </c>
      <c r="D251" s="189" t="s">
        <v>119</v>
      </c>
      <c r="E251" s="270"/>
      <c r="F251" s="189" t="s">
        <v>918</v>
      </c>
      <c r="G251" s="190">
        <v>10000</v>
      </c>
      <c r="H251" s="238" t="s">
        <v>689</v>
      </c>
      <c r="I251" s="238"/>
      <c r="J251" s="240"/>
      <c r="K251" s="191"/>
    </row>
    <row r="252" spans="1:11" ht="15">
      <c r="A252" s="189">
        <v>14</v>
      </c>
      <c r="B252" s="189"/>
      <c r="C252" s="189" t="s">
        <v>131</v>
      </c>
      <c r="D252" s="189" t="s">
        <v>129</v>
      </c>
      <c r="E252" s="180"/>
      <c r="F252" s="189" t="s">
        <v>18</v>
      </c>
      <c r="G252" s="190">
        <v>15000</v>
      </c>
      <c r="H252" s="238"/>
      <c r="I252" s="238" t="s">
        <v>689</v>
      </c>
      <c r="J252" s="240"/>
      <c r="K252" s="191"/>
    </row>
    <row r="253" spans="1:11" ht="15">
      <c r="A253" s="174">
        <v>15</v>
      </c>
      <c r="B253" s="189"/>
      <c r="C253" s="189" t="s">
        <v>135</v>
      </c>
      <c r="D253" s="189" t="s">
        <v>136</v>
      </c>
      <c r="E253" s="180"/>
      <c r="F253" s="189" t="s">
        <v>18</v>
      </c>
      <c r="G253" s="190">
        <v>15000</v>
      </c>
      <c r="H253" s="238"/>
      <c r="I253" s="238" t="s">
        <v>689</v>
      </c>
      <c r="J253" s="240"/>
      <c r="K253" s="191"/>
    </row>
    <row r="254" spans="1:11" ht="15">
      <c r="A254" s="189">
        <v>16</v>
      </c>
      <c r="B254" s="189"/>
      <c r="C254" s="189" t="s">
        <v>110</v>
      </c>
      <c r="D254" s="189" t="s">
        <v>111</v>
      </c>
      <c r="E254" s="180"/>
      <c r="F254" s="189" t="s">
        <v>18</v>
      </c>
      <c r="G254" s="190">
        <v>15000</v>
      </c>
      <c r="H254" s="238"/>
      <c r="I254" s="238" t="s">
        <v>689</v>
      </c>
      <c r="J254" s="240"/>
      <c r="K254" s="191"/>
    </row>
    <row r="255" spans="1:11" ht="15">
      <c r="A255" s="174">
        <v>17</v>
      </c>
      <c r="B255" s="189"/>
      <c r="C255" s="189" t="s">
        <v>132</v>
      </c>
      <c r="D255" s="189" t="s">
        <v>133</v>
      </c>
      <c r="E255" s="180"/>
      <c r="F255" s="189" t="s">
        <v>918</v>
      </c>
      <c r="G255" s="190">
        <v>10000</v>
      </c>
      <c r="H255" s="238"/>
      <c r="I255" s="238" t="s">
        <v>689</v>
      </c>
      <c r="J255" s="240"/>
      <c r="K255" s="191"/>
    </row>
    <row r="256" spans="1:11" ht="15">
      <c r="A256" s="189">
        <v>18</v>
      </c>
      <c r="B256" s="189"/>
      <c r="C256" s="189" t="s">
        <v>142</v>
      </c>
      <c r="D256" s="189" t="s">
        <v>140</v>
      </c>
      <c r="E256" s="180"/>
      <c r="F256" s="189" t="s">
        <v>18</v>
      </c>
      <c r="G256" s="190">
        <v>10000</v>
      </c>
      <c r="H256" s="238"/>
      <c r="I256" s="238" t="s">
        <v>689</v>
      </c>
      <c r="J256" s="240"/>
      <c r="K256" s="191"/>
    </row>
    <row r="257" spans="1:11" ht="15">
      <c r="A257" s="174">
        <v>19</v>
      </c>
      <c r="B257" s="189"/>
      <c r="C257" s="189" t="s">
        <v>134</v>
      </c>
      <c r="D257" s="189" t="s">
        <v>133</v>
      </c>
      <c r="E257" s="180"/>
      <c r="F257" s="189" t="s">
        <v>18</v>
      </c>
      <c r="G257" s="190">
        <v>10000</v>
      </c>
      <c r="H257" s="238"/>
      <c r="I257" s="238" t="s">
        <v>689</v>
      </c>
      <c r="J257" s="240"/>
      <c r="K257" s="191"/>
    </row>
    <row r="258" spans="1:11" ht="15">
      <c r="A258" s="189">
        <v>20</v>
      </c>
      <c r="B258" s="189"/>
      <c r="C258" s="189" t="s">
        <v>124</v>
      </c>
      <c r="D258" s="189" t="s">
        <v>111</v>
      </c>
      <c r="E258" s="180"/>
      <c r="F258" s="189" t="s">
        <v>18</v>
      </c>
      <c r="G258" s="190">
        <v>10000</v>
      </c>
      <c r="H258" s="238"/>
      <c r="I258" s="238" t="s">
        <v>689</v>
      </c>
      <c r="J258" s="240"/>
      <c r="K258" s="191"/>
    </row>
    <row r="259" spans="1:11" ht="15">
      <c r="A259" s="174">
        <v>21</v>
      </c>
      <c r="B259" s="189"/>
      <c r="C259" s="189" t="s">
        <v>149</v>
      </c>
      <c r="D259" s="189" t="s">
        <v>147</v>
      </c>
      <c r="E259" s="180"/>
      <c r="F259" s="189" t="s">
        <v>18</v>
      </c>
      <c r="G259" s="190">
        <v>10000</v>
      </c>
      <c r="H259" s="238"/>
      <c r="I259" s="238" t="s">
        <v>689</v>
      </c>
      <c r="J259" s="242" t="s">
        <v>689</v>
      </c>
      <c r="K259" s="188">
        <f>G259</f>
        <v>10000</v>
      </c>
    </row>
    <row r="260" spans="1:11" ht="15">
      <c r="A260" s="189">
        <v>22</v>
      </c>
      <c r="B260" s="189"/>
      <c r="C260" s="189" t="s">
        <v>148</v>
      </c>
      <c r="D260" s="189" t="s">
        <v>147</v>
      </c>
      <c r="E260" s="180"/>
      <c r="F260" s="189" t="s">
        <v>18</v>
      </c>
      <c r="G260" s="190">
        <v>10000</v>
      </c>
      <c r="H260" s="238"/>
      <c r="I260" s="238" t="s">
        <v>689</v>
      </c>
      <c r="J260" s="242" t="s">
        <v>689</v>
      </c>
      <c r="K260" s="188">
        <f>G260</f>
        <v>10000</v>
      </c>
    </row>
    <row r="261" spans="1:11" ht="30">
      <c r="A261" s="174">
        <v>23</v>
      </c>
      <c r="B261" s="210"/>
      <c r="C261" s="271" t="s">
        <v>854</v>
      </c>
      <c r="D261" s="210" t="s">
        <v>147</v>
      </c>
      <c r="E261" s="210"/>
      <c r="F261" s="210" t="s">
        <v>18</v>
      </c>
      <c r="G261" s="272">
        <v>10000</v>
      </c>
      <c r="H261" s="273"/>
      <c r="I261" s="273" t="s">
        <v>689</v>
      </c>
      <c r="J261" s="274"/>
      <c r="K261" s="215"/>
    </row>
    <row r="262" spans="1:12" ht="15">
      <c r="A262" s="527" t="s">
        <v>933</v>
      </c>
      <c r="B262" s="528"/>
      <c r="C262" s="529"/>
      <c r="D262" s="501">
        <f>A92+A121+A154+A189+A237+A261</f>
        <v>244</v>
      </c>
      <c r="E262" s="502"/>
      <c r="F262" s="275" t="s">
        <v>794</v>
      </c>
      <c r="G262" s="59">
        <f>G12+G93+G122+G155+G190+G238</f>
        <v>13753450</v>
      </c>
      <c r="H262" s="59">
        <v>0</v>
      </c>
      <c r="I262" s="59">
        <f>I12+I93+I122+I155+I190+I238</f>
        <v>0</v>
      </c>
      <c r="J262" s="276">
        <f>J12+J93+J122+J155+J190+J238</f>
        <v>63</v>
      </c>
      <c r="K262" s="59">
        <f>K12+K93+K122+K155+K190+K238</f>
        <v>7247500</v>
      </c>
      <c r="L262" s="295"/>
    </row>
    <row r="263" spans="1:10" ht="15">
      <c r="A263" s="119"/>
      <c r="B263" s="119"/>
      <c r="C263" s="119"/>
      <c r="D263" s="277"/>
      <c r="E263" s="277"/>
      <c r="F263" s="278"/>
      <c r="G263" s="121"/>
      <c r="H263" s="121"/>
      <c r="I263" s="121"/>
      <c r="J263" s="121"/>
    </row>
    <row r="264" spans="1:10" ht="15" customHeight="1">
      <c r="A264" s="122"/>
      <c r="B264" s="123"/>
      <c r="C264" s="124"/>
      <c r="D264" s="125"/>
      <c r="E264" s="125"/>
      <c r="F264" s="126"/>
      <c r="G264" s="127"/>
      <c r="H264" s="127"/>
      <c r="I264" s="127"/>
      <c r="J264" s="127"/>
    </row>
    <row r="265" spans="1:10" ht="15.75" customHeight="1">
      <c r="A265" s="122"/>
      <c r="B265" s="514" t="s">
        <v>855</v>
      </c>
      <c r="C265" s="519" t="s">
        <v>856</v>
      </c>
      <c r="D265" s="519"/>
      <c r="E265" s="519"/>
      <c r="F265" s="519"/>
      <c r="G265" s="519"/>
      <c r="H265" s="519"/>
      <c r="I265" s="519"/>
      <c r="J265" s="519"/>
    </row>
    <row r="266" spans="1:10" ht="16.5" customHeight="1">
      <c r="A266" s="279"/>
      <c r="B266" s="514"/>
      <c r="C266" s="519" t="s">
        <v>857</v>
      </c>
      <c r="D266" s="519"/>
      <c r="E266" s="519"/>
      <c r="F266" s="519"/>
      <c r="G266" s="519"/>
      <c r="H266" s="519"/>
      <c r="I266" s="519"/>
      <c r="J266" s="519"/>
    </row>
  </sheetData>
  <sheetProtection/>
  <mergeCells count="25">
    <mergeCell ref="A4:C4"/>
    <mergeCell ref="F4:J4"/>
    <mergeCell ref="A2:C2"/>
    <mergeCell ref="D2:J2"/>
    <mergeCell ref="A3:C3"/>
    <mergeCell ref="D3:J3"/>
    <mergeCell ref="A5:J5"/>
    <mergeCell ref="A7:J7"/>
    <mergeCell ref="H9:J9"/>
    <mergeCell ref="K9:K11"/>
    <mergeCell ref="A10:A11"/>
    <mergeCell ref="B10:B11"/>
    <mergeCell ref="C10:C11"/>
    <mergeCell ref="D10:D11"/>
    <mergeCell ref="E10:E11"/>
    <mergeCell ref="F10:F11"/>
    <mergeCell ref="B265:B266"/>
    <mergeCell ref="C265:J265"/>
    <mergeCell ref="C266:J266"/>
    <mergeCell ref="G10:G11"/>
    <mergeCell ref="H10:H11"/>
    <mergeCell ref="I10:I11"/>
    <mergeCell ref="J10:J11"/>
    <mergeCell ref="A262:C262"/>
    <mergeCell ref="D262:E262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61"/>
  <sheetViews>
    <sheetView zoomScalePageLayoutView="0" workbookViewId="0" topLeftCell="A46">
      <selection activeCell="F34" sqref="F34"/>
    </sheetView>
  </sheetViews>
  <sheetFormatPr defaultColWidth="9.140625" defaultRowHeight="15"/>
  <cols>
    <col min="1" max="1" width="3.421875" style="0" customWidth="1"/>
    <col min="2" max="2" width="15.00390625" style="74" customWidth="1"/>
    <col min="3" max="3" width="22.8515625" style="74" customWidth="1"/>
    <col min="4" max="4" width="26.140625" style="74" customWidth="1"/>
    <col min="5" max="5" width="14.421875" style="85" customWidth="1"/>
    <col min="6" max="6" width="23.00390625" style="74" customWidth="1"/>
    <col min="7" max="7" width="11.57421875" style="0" customWidth="1"/>
    <col min="8" max="8" width="6.7109375" style="0" hidden="1" customWidth="1"/>
    <col min="9" max="9" width="5.8515625" style="0" hidden="1" customWidth="1"/>
    <col min="10" max="10" width="6.140625" style="0" customWidth="1"/>
    <col min="11" max="11" width="18.140625" style="0" customWidth="1"/>
  </cols>
  <sheetData>
    <row r="1" ht="11.25" customHeight="1"/>
    <row r="2" spans="1:10" ht="18.75">
      <c r="A2" s="503" t="s">
        <v>755</v>
      </c>
      <c r="B2" s="503"/>
      <c r="C2" s="503"/>
      <c r="D2" s="489" t="s">
        <v>756</v>
      </c>
      <c r="E2" s="489"/>
      <c r="F2" s="489"/>
      <c r="G2" s="489"/>
      <c r="H2" s="489"/>
      <c r="I2" s="489"/>
      <c r="J2" s="489"/>
    </row>
    <row r="3" spans="1:10" ht="18.75">
      <c r="A3" s="489" t="s">
        <v>752</v>
      </c>
      <c r="B3" s="489"/>
      <c r="C3" s="489"/>
      <c r="D3" s="489" t="s">
        <v>753</v>
      </c>
      <c r="E3" s="489"/>
      <c r="F3" s="489"/>
      <c r="G3" s="489"/>
      <c r="H3" s="489"/>
      <c r="I3" s="489"/>
      <c r="J3" s="489"/>
    </row>
    <row r="4" spans="1:10" ht="18.75">
      <c r="A4" s="503"/>
      <c r="B4" s="503"/>
      <c r="C4" s="503"/>
      <c r="D4" s="158"/>
      <c r="E4" s="159"/>
      <c r="F4" s="503"/>
      <c r="G4" s="503"/>
      <c r="H4" s="503"/>
      <c r="I4" s="503"/>
      <c r="J4" s="503"/>
    </row>
    <row r="5" spans="1:10" ht="18.75">
      <c r="A5" s="503" t="s">
        <v>754</v>
      </c>
      <c r="B5" s="503"/>
      <c r="C5" s="503"/>
      <c r="D5" s="503"/>
      <c r="E5" s="503"/>
      <c r="F5" s="503"/>
      <c r="G5" s="503"/>
      <c r="H5" s="503"/>
      <c r="I5" s="503"/>
      <c r="J5" s="503"/>
    </row>
    <row r="6" spans="1:10" ht="16.5">
      <c r="A6" s="160"/>
      <c r="B6" s="160"/>
      <c r="C6" s="160"/>
      <c r="D6" s="160"/>
      <c r="E6" s="161"/>
      <c r="F6" s="160"/>
      <c r="G6" s="160"/>
      <c r="H6" s="160"/>
      <c r="I6" s="160"/>
      <c r="J6" s="160"/>
    </row>
    <row r="7" spans="1:10" ht="39" customHeight="1">
      <c r="A7" s="504" t="s">
        <v>836</v>
      </c>
      <c r="B7" s="504"/>
      <c r="C7" s="504"/>
      <c r="D7" s="504"/>
      <c r="E7" s="504"/>
      <c r="F7" s="504"/>
      <c r="G7" s="504"/>
      <c r="H7" s="504"/>
      <c r="I7" s="504"/>
      <c r="J7" s="504"/>
    </row>
    <row r="8" spans="1:10" ht="18.75">
      <c r="A8" s="162"/>
      <c r="B8" s="162"/>
      <c r="C8" s="162"/>
      <c r="D8" s="162"/>
      <c r="E8" s="163"/>
      <c r="F8" s="162"/>
      <c r="G8" s="162"/>
      <c r="H8" s="162"/>
      <c r="I8" s="162"/>
      <c r="J8" s="162"/>
    </row>
    <row r="9" spans="1:11" ht="15">
      <c r="A9" s="164" t="s">
        <v>358</v>
      </c>
      <c r="B9" s="165"/>
      <c r="C9" s="165"/>
      <c r="D9" s="165"/>
      <c r="E9" s="166"/>
      <c r="F9" s="165"/>
      <c r="G9" s="167"/>
      <c r="H9" s="485"/>
      <c r="I9" s="485"/>
      <c r="J9" s="485"/>
      <c r="K9" s="486" t="s">
        <v>858</v>
      </c>
    </row>
    <row r="10" spans="1:11" ht="15" customHeight="1">
      <c r="A10" s="487" t="s">
        <v>0</v>
      </c>
      <c r="B10" s="487" t="s">
        <v>681</v>
      </c>
      <c r="C10" s="487" t="s">
        <v>1</v>
      </c>
      <c r="D10" s="487" t="s">
        <v>2</v>
      </c>
      <c r="E10" s="487" t="s">
        <v>3</v>
      </c>
      <c r="F10" s="488" t="s">
        <v>692</v>
      </c>
      <c r="G10" s="497" t="s">
        <v>1034</v>
      </c>
      <c r="H10" s="498" t="s">
        <v>690</v>
      </c>
      <c r="I10" s="498" t="s">
        <v>656</v>
      </c>
      <c r="J10" s="498" t="s">
        <v>800</v>
      </c>
      <c r="K10" s="526"/>
    </row>
    <row r="11" spans="1:11" ht="32.25" customHeight="1">
      <c r="A11" s="487"/>
      <c r="B11" s="487"/>
      <c r="C11" s="487"/>
      <c r="D11" s="487"/>
      <c r="E11" s="487"/>
      <c r="F11" s="488"/>
      <c r="G11" s="523"/>
      <c r="H11" s="499"/>
      <c r="I11" s="500"/>
      <c r="J11" s="500"/>
      <c r="K11" s="526"/>
    </row>
    <row r="12" spans="1:12" ht="15">
      <c r="A12" s="168" t="s">
        <v>4</v>
      </c>
      <c r="B12" s="168" t="s">
        <v>358</v>
      </c>
      <c r="C12" s="168"/>
      <c r="D12" s="168"/>
      <c r="E12" s="168"/>
      <c r="F12" s="169"/>
      <c r="G12" s="280"/>
      <c r="H12" s="280"/>
      <c r="I12" s="280"/>
      <c r="J12" s="281"/>
      <c r="K12" s="280"/>
      <c r="L12" s="460">
        <f>G13+G18+G53+G56</f>
        <v>440000</v>
      </c>
    </row>
    <row r="13" spans="1:11" ht="30">
      <c r="A13" s="174">
        <v>1</v>
      </c>
      <c r="B13" s="282"/>
      <c r="C13" s="174" t="s">
        <v>362</v>
      </c>
      <c r="D13" s="175" t="s">
        <v>852</v>
      </c>
      <c r="E13" s="174" t="s">
        <v>363</v>
      </c>
      <c r="F13" s="283" t="s">
        <v>934</v>
      </c>
      <c r="G13" s="220">
        <v>320000</v>
      </c>
      <c r="H13" s="234"/>
      <c r="I13" s="235" t="s">
        <v>689</v>
      </c>
      <c r="J13" s="257" t="s">
        <v>689</v>
      </c>
      <c r="K13" s="222">
        <f>G13</f>
        <v>320000</v>
      </c>
    </row>
    <row r="14" spans="1:11" ht="30">
      <c r="A14" s="180">
        <v>2</v>
      </c>
      <c r="B14" s="181"/>
      <c r="C14" s="180" t="s">
        <v>677</v>
      </c>
      <c r="D14" s="182" t="s">
        <v>851</v>
      </c>
      <c r="E14" s="180" t="s">
        <v>365</v>
      </c>
      <c r="F14" s="180" t="s">
        <v>861</v>
      </c>
      <c r="G14" s="184">
        <v>360000</v>
      </c>
      <c r="H14" s="259"/>
      <c r="I14" s="239" t="s">
        <v>689</v>
      </c>
      <c r="J14" s="260"/>
      <c r="K14" s="191"/>
    </row>
    <row r="15" spans="1:11" ht="15">
      <c r="A15" s="180">
        <v>3</v>
      </c>
      <c r="B15" s="192"/>
      <c r="C15" s="189" t="s">
        <v>381</v>
      </c>
      <c r="D15" s="189" t="s">
        <v>370</v>
      </c>
      <c r="E15" s="180" t="s">
        <v>382</v>
      </c>
      <c r="F15" s="189" t="s">
        <v>935</v>
      </c>
      <c r="G15" s="190">
        <v>130000</v>
      </c>
      <c r="H15" s="238"/>
      <c r="I15" s="239" t="s">
        <v>689</v>
      </c>
      <c r="J15" s="240"/>
      <c r="K15" s="191"/>
    </row>
    <row r="16" spans="1:11" ht="15">
      <c r="A16" s="180">
        <v>4</v>
      </c>
      <c r="B16" s="194"/>
      <c r="C16" s="189" t="s">
        <v>379</v>
      </c>
      <c r="D16" s="189" t="s">
        <v>370</v>
      </c>
      <c r="E16" s="180" t="s">
        <v>380</v>
      </c>
      <c r="F16" s="192" t="s">
        <v>936</v>
      </c>
      <c r="G16" s="196">
        <v>77000</v>
      </c>
      <c r="H16" s="263"/>
      <c r="I16" s="239" t="s">
        <v>689</v>
      </c>
      <c r="J16" s="240"/>
      <c r="K16" s="191"/>
    </row>
    <row r="17" spans="1:11" ht="30">
      <c r="A17" s="180">
        <v>5</v>
      </c>
      <c r="B17" s="194"/>
      <c r="C17" s="180" t="s">
        <v>375</v>
      </c>
      <c r="D17" s="180" t="s">
        <v>370</v>
      </c>
      <c r="E17" s="180" t="s">
        <v>376</v>
      </c>
      <c r="F17" s="182" t="s">
        <v>937</v>
      </c>
      <c r="G17" s="184">
        <v>100000</v>
      </c>
      <c r="H17" s="238"/>
      <c r="I17" s="239" t="s">
        <v>689</v>
      </c>
      <c r="J17" s="240"/>
      <c r="K17" s="191"/>
    </row>
    <row r="18" spans="1:11" ht="15">
      <c r="A18" s="180">
        <v>6</v>
      </c>
      <c r="B18" s="180" t="s">
        <v>387</v>
      </c>
      <c r="C18" s="180" t="s">
        <v>388</v>
      </c>
      <c r="D18" s="180" t="s">
        <v>370</v>
      </c>
      <c r="E18" s="180" t="s">
        <v>389</v>
      </c>
      <c r="F18" s="182" t="s">
        <v>938</v>
      </c>
      <c r="G18" s="184">
        <v>110000</v>
      </c>
      <c r="H18" s="238"/>
      <c r="I18" s="239" t="s">
        <v>689</v>
      </c>
      <c r="J18" s="260" t="s">
        <v>689</v>
      </c>
      <c r="K18" s="188">
        <f>G18</f>
        <v>110000</v>
      </c>
    </row>
    <row r="19" spans="1:11" ht="15">
      <c r="A19" s="180">
        <v>7</v>
      </c>
      <c r="B19" s="192"/>
      <c r="C19" s="189" t="s">
        <v>424</v>
      </c>
      <c r="D19" s="189" t="s">
        <v>370</v>
      </c>
      <c r="E19" s="180" t="s">
        <v>425</v>
      </c>
      <c r="F19" s="192" t="s">
        <v>939</v>
      </c>
      <c r="G19" s="196">
        <v>100000</v>
      </c>
      <c r="H19" s="263"/>
      <c r="I19" s="239" t="s">
        <v>689</v>
      </c>
      <c r="J19" s="240"/>
      <c r="K19" s="191"/>
    </row>
    <row r="20" spans="1:11" ht="15">
      <c r="A20" s="180">
        <v>8</v>
      </c>
      <c r="B20" s="192"/>
      <c r="C20" s="189" t="s">
        <v>399</v>
      </c>
      <c r="D20" s="189" t="s">
        <v>370</v>
      </c>
      <c r="E20" s="187"/>
      <c r="F20" s="189" t="s">
        <v>940</v>
      </c>
      <c r="G20" s="190">
        <v>55000</v>
      </c>
      <c r="H20" s="238"/>
      <c r="I20" s="239" t="s">
        <v>689</v>
      </c>
      <c r="J20" s="240"/>
      <c r="K20" s="191"/>
    </row>
    <row r="21" spans="1:11" ht="15">
      <c r="A21" s="180">
        <v>9</v>
      </c>
      <c r="B21" s="192"/>
      <c r="C21" s="189" t="s">
        <v>383</v>
      </c>
      <c r="D21" s="189" t="s">
        <v>370</v>
      </c>
      <c r="E21" s="180" t="s">
        <v>384</v>
      </c>
      <c r="F21" s="189" t="s">
        <v>941</v>
      </c>
      <c r="G21" s="190">
        <v>35000</v>
      </c>
      <c r="H21" s="238"/>
      <c r="I21" s="239" t="s">
        <v>689</v>
      </c>
      <c r="J21" s="240"/>
      <c r="K21" s="191"/>
    </row>
    <row r="22" spans="1:11" ht="15">
      <c r="A22" s="180">
        <v>10</v>
      </c>
      <c r="B22" s="192"/>
      <c r="C22" s="180" t="s">
        <v>377</v>
      </c>
      <c r="D22" s="180" t="s">
        <v>417</v>
      </c>
      <c r="E22" s="180" t="s">
        <v>378</v>
      </c>
      <c r="F22" s="198" t="s">
        <v>942</v>
      </c>
      <c r="G22" s="199">
        <v>40000</v>
      </c>
      <c r="H22" s="261"/>
      <c r="I22" s="239" t="s">
        <v>689</v>
      </c>
      <c r="J22" s="260"/>
      <c r="K22" s="191"/>
    </row>
    <row r="23" spans="1:11" ht="15">
      <c r="A23" s="180">
        <v>11</v>
      </c>
      <c r="B23" s="192"/>
      <c r="C23" s="189" t="s">
        <v>421</v>
      </c>
      <c r="D23" s="189" t="s">
        <v>370</v>
      </c>
      <c r="E23" s="180" t="s">
        <v>386</v>
      </c>
      <c r="F23" s="192" t="s">
        <v>943</v>
      </c>
      <c r="G23" s="196">
        <v>50000</v>
      </c>
      <c r="H23" s="263"/>
      <c r="I23" s="239" t="s">
        <v>689</v>
      </c>
      <c r="J23" s="240"/>
      <c r="K23" s="191"/>
    </row>
    <row r="24" spans="1:11" ht="15">
      <c r="A24" s="180">
        <v>12</v>
      </c>
      <c r="B24" s="189"/>
      <c r="C24" s="189" t="s">
        <v>390</v>
      </c>
      <c r="D24" s="189" t="s">
        <v>370</v>
      </c>
      <c r="E24" s="180" t="s">
        <v>391</v>
      </c>
      <c r="F24" s="192" t="s">
        <v>944</v>
      </c>
      <c r="G24" s="190">
        <v>80000</v>
      </c>
      <c r="H24" s="238"/>
      <c r="I24" s="239" t="s">
        <v>689</v>
      </c>
      <c r="J24" s="240"/>
      <c r="K24" s="191"/>
    </row>
    <row r="25" spans="1:11" ht="15">
      <c r="A25" s="180">
        <v>13</v>
      </c>
      <c r="B25" s="189"/>
      <c r="C25" s="180" t="s">
        <v>372</v>
      </c>
      <c r="D25" s="180" t="s">
        <v>370</v>
      </c>
      <c r="E25" s="180" t="s">
        <v>373</v>
      </c>
      <c r="F25" s="198" t="s">
        <v>943</v>
      </c>
      <c r="G25" s="184">
        <v>50000</v>
      </c>
      <c r="H25" s="259"/>
      <c r="I25" s="239" t="s">
        <v>689</v>
      </c>
      <c r="J25" s="260"/>
      <c r="K25" s="191"/>
    </row>
    <row r="26" spans="1:11" ht="15">
      <c r="A26" s="180">
        <v>14</v>
      </c>
      <c r="B26" s="189"/>
      <c r="C26" s="189" t="s">
        <v>401</v>
      </c>
      <c r="D26" s="189" t="s">
        <v>402</v>
      </c>
      <c r="E26" s="180" t="s">
        <v>403</v>
      </c>
      <c r="F26" s="189" t="s">
        <v>364</v>
      </c>
      <c r="G26" s="196">
        <v>25000</v>
      </c>
      <c r="H26" s="263"/>
      <c r="I26" s="239" t="s">
        <v>689</v>
      </c>
      <c r="J26" s="240"/>
      <c r="K26" s="191"/>
    </row>
    <row r="27" spans="1:11" ht="15">
      <c r="A27" s="180">
        <v>15</v>
      </c>
      <c r="B27" s="189"/>
      <c r="C27" s="189" t="s">
        <v>395</v>
      </c>
      <c r="D27" s="189" t="s">
        <v>370</v>
      </c>
      <c r="E27" s="180" t="s">
        <v>396</v>
      </c>
      <c r="F27" s="192" t="s">
        <v>943</v>
      </c>
      <c r="G27" s="196">
        <v>50000</v>
      </c>
      <c r="H27" s="263"/>
      <c r="I27" s="239" t="s">
        <v>689</v>
      </c>
      <c r="J27" s="240"/>
      <c r="K27" s="191"/>
    </row>
    <row r="28" spans="1:11" ht="15">
      <c r="A28" s="180">
        <v>16</v>
      </c>
      <c r="B28" s="189"/>
      <c r="C28" s="189" t="s">
        <v>385</v>
      </c>
      <c r="D28" s="189" t="s">
        <v>370</v>
      </c>
      <c r="E28" s="180" t="s">
        <v>386</v>
      </c>
      <c r="F28" s="192" t="s">
        <v>945</v>
      </c>
      <c r="G28" s="196">
        <v>70000</v>
      </c>
      <c r="H28" s="263"/>
      <c r="I28" s="239" t="s">
        <v>689</v>
      </c>
      <c r="J28" s="240"/>
      <c r="K28" s="191"/>
    </row>
    <row r="29" spans="1:11" ht="15">
      <c r="A29" s="180">
        <v>17</v>
      </c>
      <c r="B29" s="189"/>
      <c r="C29" s="180" t="s">
        <v>432</v>
      </c>
      <c r="D29" s="180" t="s">
        <v>370</v>
      </c>
      <c r="E29" s="180" t="s">
        <v>433</v>
      </c>
      <c r="F29" s="202" t="s">
        <v>942</v>
      </c>
      <c r="G29" s="199">
        <v>40000</v>
      </c>
      <c r="H29" s="261"/>
      <c r="I29" s="239" t="s">
        <v>689</v>
      </c>
      <c r="J29" s="260"/>
      <c r="K29" s="191"/>
    </row>
    <row r="30" spans="1:11" ht="30">
      <c r="A30" s="180">
        <v>18</v>
      </c>
      <c r="B30" s="189"/>
      <c r="C30" s="180" t="s">
        <v>397</v>
      </c>
      <c r="D30" s="182" t="s">
        <v>850</v>
      </c>
      <c r="E30" s="180" t="s">
        <v>398</v>
      </c>
      <c r="F30" s="198" t="s">
        <v>946</v>
      </c>
      <c r="G30" s="199">
        <v>20000</v>
      </c>
      <c r="H30" s="261"/>
      <c r="I30" s="239" t="s">
        <v>689</v>
      </c>
      <c r="J30" s="260"/>
      <c r="K30" s="191"/>
    </row>
    <row r="31" spans="1:11" ht="15">
      <c r="A31" s="180">
        <v>19</v>
      </c>
      <c r="B31" s="189"/>
      <c r="C31" s="189" t="s">
        <v>426</v>
      </c>
      <c r="D31" s="189" t="s">
        <v>370</v>
      </c>
      <c r="E31" s="180" t="s">
        <v>427</v>
      </c>
      <c r="F31" s="192" t="s">
        <v>946</v>
      </c>
      <c r="G31" s="196">
        <v>20000</v>
      </c>
      <c r="H31" s="263"/>
      <c r="I31" s="239" t="s">
        <v>689</v>
      </c>
      <c r="J31" s="240"/>
      <c r="K31" s="191"/>
    </row>
    <row r="32" spans="1:11" ht="15">
      <c r="A32" s="180">
        <v>20</v>
      </c>
      <c r="B32" s="189"/>
      <c r="C32" s="189" t="s">
        <v>428</v>
      </c>
      <c r="D32" s="189" t="s">
        <v>370</v>
      </c>
      <c r="E32" s="180" t="s">
        <v>429</v>
      </c>
      <c r="F32" s="192" t="s">
        <v>947</v>
      </c>
      <c r="G32" s="196">
        <v>15000</v>
      </c>
      <c r="H32" s="263"/>
      <c r="I32" s="239" t="s">
        <v>689</v>
      </c>
      <c r="J32" s="240"/>
      <c r="K32" s="191"/>
    </row>
    <row r="33" spans="1:11" ht="15">
      <c r="A33" s="180">
        <v>21</v>
      </c>
      <c r="B33" s="189"/>
      <c r="C33" s="189" t="s">
        <v>422</v>
      </c>
      <c r="D33" s="189" t="s">
        <v>370</v>
      </c>
      <c r="E33" s="180" t="s">
        <v>423</v>
      </c>
      <c r="F33" s="192" t="s">
        <v>948</v>
      </c>
      <c r="G33" s="196">
        <v>45000</v>
      </c>
      <c r="H33" s="263"/>
      <c r="I33" s="239" t="s">
        <v>689</v>
      </c>
      <c r="J33" s="240"/>
      <c r="K33" s="191"/>
    </row>
    <row r="34" spans="1:11" ht="15">
      <c r="A34" s="180">
        <v>22</v>
      </c>
      <c r="B34" s="189"/>
      <c r="C34" s="189" t="s">
        <v>359</v>
      </c>
      <c r="D34" s="189" t="s">
        <v>360</v>
      </c>
      <c r="E34" s="180" t="s">
        <v>361</v>
      </c>
      <c r="F34" s="192" t="s">
        <v>949</v>
      </c>
      <c r="G34" s="196">
        <v>60000</v>
      </c>
      <c r="H34" s="263"/>
      <c r="I34" s="239" t="s">
        <v>689</v>
      </c>
      <c r="J34" s="240"/>
      <c r="K34" s="191"/>
    </row>
    <row r="35" spans="1:11" ht="15">
      <c r="A35" s="180">
        <v>23</v>
      </c>
      <c r="B35" s="189"/>
      <c r="C35" s="189" t="s">
        <v>366</v>
      </c>
      <c r="D35" s="189" t="s">
        <v>367</v>
      </c>
      <c r="E35" s="180" t="s">
        <v>368</v>
      </c>
      <c r="F35" s="192" t="s">
        <v>950</v>
      </c>
      <c r="G35" s="190">
        <v>35000</v>
      </c>
      <c r="H35" s="238"/>
      <c r="I35" s="239" t="s">
        <v>689</v>
      </c>
      <c r="J35" s="240"/>
      <c r="K35" s="191"/>
    </row>
    <row r="36" spans="1:11" ht="15">
      <c r="A36" s="180">
        <v>24</v>
      </c>
      <c r="B36" s="189"/>
      <c r="C36" s="207" t="s">
        <v>418</v>
      </c>
      <c r="D36" s="207" t="s">
        <v>370</v>
      </c>
      <c r="E36" s="180"/>
      <c r="F36" s="198" t="s">
        <v>951</v>
      </c>
      <c r="G36" s="199">
        <v>10000</v>
      </c>
      <c r="H36" s="261"/>
      <c r="I36" s="239" t="s">
        <v>689</v>
      </c>
      <c r="J36" s="260"/>
      <c r="K36" s="191"/>
    </row>
    <row r="37" spans="1:11" ht="15">
      <c r="A37" s="180">
        <v>25</v>
      </c>
      <c r="B37" s="189"/>
      <c r="C37" s="189" t="s">
        <v>369</v>
      </c>
      <c r="D37" s="189" t="s">
        <v>370</v>
      </c>
      <c r="E37" s="180" t="s">
        <v>371</v>
      </c>
      <c r="F37" s="192" t="s">
        <v>946</v>
      </c>
      <c r="G37" s="190">
        <v>20000</v>
      </c>
      <c r="H37" s="238"/>
      <c r="I37" s="239" t="s">
        <v>689</v>
      </c>
      <c r="J37" s="240"/>
      <c r="K37" s="191"/>
    </row>
    <row r="38" spans="1:11" ht="15">
      <c r="A38" s="180">
        <v>26</v>
      </c>
      <c r="B38" s="189"/>
      <c r="C38" s="189" t="s">
        <v>430</v>
      </c>
      <c r="D38" s="189" t="s">
        <v>370</v>
      </c>
      <c r="E38" s="180"/>
      <c r="F38" s="192" t="s">
        <v>952</v>
      </c>
      <c r="G38" s="196">
        <v>25000</v>
      </c>
      <c r="H38" s="263"/>
      <c r="I38" s="239" t="s">
        <v>689</v>
      </c>
      <c r="J38" s="240"/>
      <c r="K38" s="191"/>
    </row>
    <row r="39" spans="1:11" ht="15">
      <c r="A39" s="180">
        <v>27</v>
      </c>
      <c r="B39" s="189"/>
      <c r="C39" s="189" t="s">
        <v>436</v>
      </c>
      <c r="D39" s="189" t="s">
        <v>435</v>
      </c>
      <c r="E39" s="180"/>
      <c r="F39" s="192" t="s">
        <v>947</v>
      </c>
      <c r="G39" s="190">
        <v>15000</v>
      </c>
      <c r="H39" s="238"/>
      <c r="I39" s="239" t="s">
        <v>689</v>
      </c>
      <c r="J39" s="240"/>
      <c r="K39" s="191"/>
    </row>
    <row r="40" spans="1:11" ht="15">
      <c r="A40" s="180">
        <v>28</v>
      </c>
      <c r="B40" s="189"/>
      <c r="C40" s="189" t="s">
        <v>446</v>
      </c>
      <c r="D40" s="189" t="s">
        <v>435</v>
      </c>
      <c r="E40" s="180"/>
      <c r="F40" s="192" t="s">
        <v>947</v>
      </c>
      <c r="G40" s="190">
        <v>15000</v>
      </c>
      <c r="H40" s="238"/>
      <c r="I40" s="239" t="s">
        <v>689</v>
      </c>
      <c r="J40" s="240"/>
      <c r="K40" s="191"/>
    </row>
    <row r="41" spans="1:11" ht="15">
      <c r="A41" s="180">
        <v>29</v>
      </c>
      <c r="B41" s="189"/>
      <c r="C41" s="189" t="s">
        <v>477</v>
      </c>
      <c r="D41" s="189" t="s">
        <v>453</v>
      </c>
      <c r="E41" s="180"/>
      <c r="F41" s="192" t="s">
        <v>952</v>
      </c>
      <c r="G41" s="196">
        <v>25000</v>
      </c>
      <c r="H41" s="263"/>
      <c r="I41" s="239" t="s">
        <v>689</v>
      </c>
      <c r="J41" s="240"/>
      <c r="K41" s="191"/>
    </row>
    <row r="42" spans="1:11" ht="15">
      <c r="A42" s="180">
        <v>30</v>
      </c>
      <c r="B42" s="189"/>
      <c r="C42" s="189" t="s">
        <v>491</v>
      </c>
      <c r="D42" s="189" t="s">
        <v>492</v>
      </c>
      <c r="E42" s="187"/>
      <c r="F42" s="192" t="s">
        <v>946</v>
      </c>
      <c r="G42" s="196">
        <v>20000</v>
      </c>
      <c r="H42" s="263"/>
      <c r="I42" s="239" t="s">
        <v>689</v>
      </c>
      <c r="J42" s="240"/>
      <c r="K42" s="191"/>
    </row>
    <row r="43" spans="1:11" ht="15">
      <c r="A43" s="180">
        <v>31</v>
      </c>
      <c r="B43" s="189"/>
      <c r="C43" s="189" t="s">
        <v>471</v>
      </c>
      <c r="D43" s="284" t="s">
        <v>472</v>
      </c>
      <c r="E43" s="180"/>
      <c r="F43" s="192" t="s">
        <v>947</v>
      </c>
      <c r="G43" s="196">
        <v>15000</v>
      </c>
      <c r="H43" s="263"/>
      <c r="I43" s="239" t="s">
        <v>689</v>
      </c>
      <c r="J43" s="240"/>
      <c r="K43" s="191"/>
    </row>
    <row r="44" spans="1:11" ht="15">
      <c r="A44" s="180">
        <v>32</v>
      </c>
      <c r="B44" s="189"/>
      <c r="C44" s="189" t="s">
        <v>419</v>
      </c>
      <c r="D44" s="189" t="s">
        <v>370</v>
      </c>
      <c r="E44" s="180" t="s">
        <v>420</v>
      </c>
      <c r="F44" s="189" t="s">
        <v>364</v>
      </c>
      <c r="G44" s="190">
        <v>34000</v>
      </c>
      <c r="H44" s="238"/>
      <c r="I44" s="239" t="s">
        <v>689</v>
      </c>
      <c r="J44" s="240"/>
      <c r="K44" s="191"/>
    </row>
    <row r="45" spans="1:11" ht="15">
      <c r="A45" s="180">
        <v>33</v>
      </c>
      <c r="B45" s="189"/>
      <c r="C45" s="189" t="s">
        <v>485</v>
      </c>
      <c r="D45" s="189" t="s">
        <v>486</v>
      </c>
      <c r="E45" s="180"/>
      <c r="F45" s="192" t="s">
        <v>947</v>
      </c>
      <c r="G45" s="196">
        <v>15000</v>
      </c>
      <c r="H45" s="263"/>
      <c r="I45" s="239" t="s">
        <v>689</v>
      </c>
      <c r="J45" s="240"/>
      <c r="K45" s="191"/>
    </row>
    <row r="46" spans="1:11" ht="15">
      <c r="A46" s="180">
        <v>34</v>
      </c>
      <c r="B46" s="189"/>
      <c r="C46" s="189" t="s">
        <v>478</v>
      </c>
      <c r="D46" s="189" t="s">
        <v>466</v>
      </c>
      <c r="E46" s="180"/>
      <c r="F46" s="189" t="s">
        <v>364</v>
      </c>
      <c r="G46" s="190">
        <v>30000</v>
      </c>
      <c r="H46" s="238"/>
      <c r="I46" s="239" t="s">
        <v>689</v>
      </c>
      <c r="J46" s="240"/>
      <c r="K46" s="191"/>
    </row>
    <row r="47" spans="1:11" ht="15">
      <c r="A47" s="180">
        <v>35</v>
      </c>
      <c r="B47" s="189"/>
      <c r="C47" s="189" t="s">
        <v>476</v>
      </c>
      <c r="D47" s="189" t="s">
        <v>435</v>
      </c>
      <c r="E47" s="180"/>
      <c r="F47" s="192" t="s">
        <v>947</v>
      </c>
      <c r="G47" s="196">
        <v>15000</v>
      </c>
      <c r="H47" s="263"/>
      <c r="I47" s="239" t="s">
        <v>689</v>
      </c>
      <c r="J47" s="240"/>
      <c r="K47" s="191"/>
    </row>
    <row r="48" spans="1:11" ht="15">
      <c r="A48" s="180">
        <v>36</v>
      </c>
      <c r="B48" s="189"/>
      <c r="C48" s="189" t="s">
        <v>460</v>
      </c>
      <c r="D48" s="189" t="s">
        <v>461</v>
      </c>
      <c r="E48" s="180"/>
      <c r="F48" s="192" t="s">
        <v>953</v>
      </c>
      <c r="G48" s="190">
        <v>7000</v>
      </c>
      <c r="H48" s="238"/>
      <c r="I48" s="239" t="s">
        <v>689</v>
      </c>
      <c r="J48" s="240"/>
      <c r="K48" s="191"/>
    </row>
    <row r="49" spans="1:11" ht="15">
      <c r="A49" s="180">
        <v>37</v>
      </c>
      <c r="B49" s="189"/>
      <c r="C49" s="189" t="s">
        <v>465</v>
      </c>
      <c r="D49" s="189" t="s">
        <v>466</v>
      </c>
      <c r="E49" s="180"/>
      <c r="F49" s="192" t="s">
        <v>947</v>
      </c>
      <c r="G49" s="190">
        <v>15000</v>
      </c>
      <c r="H49" s="238"/>
      <c r="I49" s="239" t="s">
        <v>689</v>
      </c>
      <c r="J49" s="240"/>
      <c r="K49" s="191"/>
    </row>
    <row r="50" spans="1:11" ht="15">
      <c r="A50" s="180">
        <v>38</v>
      </c>
      <c r="B50" s="189"/>
      <c r="C50" s="189" t="s">
        <v>458</v>
      </c>
      <c r="D50" s="189" t="s">
        <v>459</v>
      </c>
      <c r="E50" s="187"/>
      <c r="F50" s="192" t="s">
        <v>951</v>
      </c>
      <c r="G50" s="190">
        <v>10000</v>
      </c>
      <c r="H50" s="238"/>
      <c r="I50" s="239" t="s">
        <v>689</v>
      </c>
      <c r="J50" s="240"/>
      <c r="K50" s="191"/>
    </row>
    <row r="51" spans="1:11" ht="15">
      <c r="A51" s="180">
        <v>39</v>
      </c>
      <c r="B51" s="189"/>
      <c r="C51" s="189" t="s">
        <v>487</v>
      </c>
      <c r="D51" s="189" t="s">
        <v>488</v>
      </c>
      <c r="E51" s="180"/>
      <c r="F51" s="189" t="s">
        <v>364</v>
      </c>
      <c r="G51" s="190">
        <v>21000</v>
      </c>
      <c r="H51" s="238"/>
      <c r="I51" s="239" t="s">
        <v>689</v>
      </c>
      <c r="J51" s="240"/>
      <c r="K51" s="191"/>
    </row>
    <row r="52" spans="1:11" ht="30">
      <c r="A52" s="180">
        <v>40</v>
      </c>
      <c r="B52" s="180"/>
      <c r="C52" s="180" t="s">
        <v>400</v>
      </c>
      <c r="D52" s="182" t="s">
        <v>847</v>
      </c>
      <c r="E52" s="180"/>
      <c r="F52" s="180" t="s">
        <v>364</v>
      </c>
      <c r="G52" s="184">
        <v>20000</v>
      </c>
      <c r="H52" s="259"/>
      <c r="I52" s="239" t="s">
        <v>689</v>
      </c>
      <c r="J52" s="260"/>
      <c r="K52" s="191"/>
    </row>
    <row r="53" spans="1:11" ht="15">
      <c r="A53" s="180">
        <v>41</v>
      </c>
      <c r="B53" s="180"/>
      <c r="C53" s="204" t="s">
        <v>443</v>
      </c>
      <c r="D53" s="204" t="s">
        <v>823</v>
      </c>
      <c r="E53" s="208" t="s">
        <v>824</v>
      </c>
      <c r="F53" s="182" t="s">
        <v>954</v>
      </c>
      <c r="G53" s="184">
        <v>5000</v>
      </c>
      <c r="H53" s="259"/>
      <c r="I53" s="239" t="s">
        <v>689</v>
      </c>
      <c r="J53" s="285" t="s">
        <v>689</v>
      </c>
      <c r="K53" s="188">
        <f>G53</f>
        <v>5000</v>
      </c>
    </row>
    <row r="54" spans="1:11" ht="15">
      <c r="A54" s="180">
        <v>42</v>
      </c>
      <c r="B54" s="189"/>
      <c r="C54" s="189" t="s">
        <v>448</v>
      </c>
      <c r="D54" s="189" t="s">
        <v>435</v>
      </c>
      <c r="E54" s="180"/>
      <c r="F54" s="189" t="s">
        <v>364</v>
      </c>
      <c r="G54" s="190">
        <v>16000</v>
      </c>
      <c r="H54" s="238"/>
      <c r="I54" s="239" t="s">
        <v>689</v>
      </c>
      <c r="J54" s="240"/>
      <c r="K54" s="191"/>
    </row>
    <row r="55" spans="1:11" ht="15">
      <c r="A55" s="180">
        <v>43</v>
      </c>
      <c r="B55" s="189"/>
      <c r="C55" s="189" t="s">
        <v>454</v>
      </c>
      <c r="D55" s="189" t="s">
        <v>455</v>
      </c>
      <c r="E55" s="180"/>
      <c r="F55" s="189" t="s">
        <v>955</v>
      </c>
      <c r="G55" s="190">
        <v>5000</v>
      </c>
      <c r="H55" s="238"/>
      <c r="I55" s="239" t="s">
        <v>689</v>
      </c>
      <c r="J55" s="240"/>
      <c r="K55" s="191"/>
    </row>
    <row r="56" spans="1:11" ht="15">
      <c r="A56" s="210">
        <v>44</v>
      </c>
      <c r="B56" s="209"/>
      <c r="C56" s="209" t="s">
        <v>826</v>
      </c>
      <c r="D56" s="209" t="s">
        <v>827</v>
      </c>
      <c r="E56" s="286" t="s">
        <v>828</v>
      </c>
      <c r="F56" s="209" t="s">
        <v>955</v>
      </c>
      <c r="G56" s="211">
        <v>5000</v>
      </c>
      <c r="H56" s="244"/>
      <c r="I56" s="245" t="s">
        <v>689</v>
      </c>
      <c r="J56" s="287" t="s">
        <v>689</v>
      </c>
      <c r="K56" s="288">
        <f>G56</f>
        <v>5000</v>
      </c>
    </row>
    <row r="57" spans="1:11" ht="15">
      <c r="A57" s="527" t="s">
        <v>933</v>
      </c>
      <c r="B57" s="528"/>
      <c r="C57" s="529"/>
      <c r="D57" s="501">
        <v>44</v>
      </c>
      <c r="E57" s="502"/>
      <c r="F57" s="275" t="s">
        <v>794</v>
      </c>
      <c r="G57" s="59">
        <f>SUM(G13:G56)</f>
        <v>2230000</v>
      </c>
      <c r="H57" s="59"/>
      <c r="I57" s="59"/>
      <c r="J57" s="276">
        <f>COUNTIF(J13:J56,"x")</f>
        <v>4</v>
      </c>
      <c r="K57" s="59">
        <f>SUM(K13:K56)</f>
        <v>440000</v>
      </c>
    </row>
    <row r="58" spans="1:10" ht="15">
      <c r="A58" s="119"/>
      <c r="B58" s="119"/>
      <c r="C58" s="119"/>
      <c r="D58" s="277"/>
      <c r="E58" s="277"/>
      <c r="F58" s="278"/>
      <c r="G58" s="121"/>
      <c r="H58" s="121"/>
      <c r="I58" s="121"/>
      <c r="J58" s="121"/>
    </row>
    <row r="59" spans="1:10" ht="15" customHeight="1">
      <c r="A59" s="122"/>
      <c r="B59" s="123"/>
      <c r="C59" s="124"/>
      <c r="D59" s="125"/>
      <c r="E59" s="125"/>
      <c r="F59" s="126"/>
      <c r="G59" s="127"/>
      <c r="H59" s="127"/>
      <c r="I59" s="127"/>
      <c r="J59" s="127"/>
    </row>
    <row r="60" spans="1:10" ht="15.75" customHeight="1">
      <c r="A60" s="122"/>
      <c r="B60" s="514" t="s">
        <v>855</v>
      </c>
      <c r="C60" s="519" t="s">
        <v>856</v>
      </c>
      <c r="D60" s="519"/>
      <c r="E60" s="519"/>
      <c r="F60" s="519"/>
      <c r="G60" s="519"/>
      <c r="H60" s="519"/>
      <c r="I60" s="519"/>
      <c r="J60" s="519"/>
    </row>
    <row r="61" spans="1:10" ht="16.5" customHeight="1">
      <c r="A61" s="279"/>
      <c r="B61" s="514"/>
      <c r="C61" s="519" t="s">
        <v>857</v>
      </c>
      <c r="D61" s="519"/>
      <c r="E61" s="519"/>
      <c r="F61" s="519"/>
      <c r="G61" s="519"/>
      <c r="H61" s="519"/>
      <c r="I61" s="519"/>
      <c r="J61" s="519"/>
    </row>
  </sheetData>
  <sheetProtection/>
  <mergeCells count="25">
    <mergeCell ref="A4:C4"/>
    <mergeCell ref="F4:J4"/>
    <mergeCell ref="A2:C2"/>
    <mergeCell ref="D2:J2"/>
    <mergeCell ref="A3:C3"/>
    <mergeCell ref="D3:J3"/>
    <mergeCell ref="A5:J5"/>
    <mergeCell ref="A7:J7"/>
    <mergeCell ref="H9:J9"/>
    <mergeCell ref="K9:K11"/>
    <mergeCell ref="A10:A11"/>
    <mergeCell ref="B10:B11"/>
    <mergeCell ref="C10:C11"/>
    <mergeCell ref="D10:D11"/>
    <mergeCell ref="E10:E11"/>
    <mergeCell ref="F10:F11"/>
    <mergeCell ref="B60:B61"/>
    <mergeCell ref="C60:J60"/>
    <mergeCell ref="C61:J61"/>
    <mergeCell ref="G10:G11"/>
    <mergeCell ref="H10:H11"/>
    <mergeCell ref="I10:I11"/>
    <mergeCell ref="J10:J11"/>
    <mergeCell ref="A57:C57"/>
    <mergeCell ref="D57:E57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67"/>
  <sheetViews>
    <sheetView tabSelected="1" zoomScalePageLayoutView="0" workbookViewId="0" topLeftCell="A1">
      <selection activeCell="J45" sqref="J45"/>
    </sheetView>
  </sheetViews>
  <sheetFormatPr defaultColWidth="9.140625" defaultRowHeight="15"/>
  <cols>
    <col min="1" max="1" width="3.421875" style="0" customWidth="1"/>
    <col min="2" max="2" width="17.57421875" style="74" customWidth="1"/>
    <col min="3" max="3" width="22.8515625" style="74" customWidth="1"/>
    <col min="4" max="4" width="27.421875" style="74" customWidth="1"/>
    <col min="5" max="5" width="14.421875" style="85" customWidth="1"/>
    <col min="6" max="6" width="27.8515625" style="74" customWidth="1"/>
    <col min="7" max="7" width="11.57421875" style="0" customWidth="1"/>
    <col min="8" max="8" width="6.7109375" style="0" hidden="1" customWidth="1"/>
    <col min="9" max="9" width="5.8515625" style="0" hidden="1" customWidth="1"/>
    <col min="10" max="10" width="6.140625" style="0" customWidth="1"/>
    <col min="11" max="11" width="18.140625" style="0" customWidth="1"/>
  </cols>
  <sheetData>
    <row r="1" ht="11.25" customHeight="1"/>
    <row r="2" spans="1:10" ht="18.75">
      <c r="A2" s="503" t="s">
        <v>755</v>
      </c>
      <c r="B2" s="503"/>
      <c r="C2" s="503"/>
      <c r="D2" s="489" t="s">
        <v>756</v>
      </c>
      <c r="E2" s="489"/>
      <c r="F2" s="489"/>
      <c r="G2" s="489"/>
      <c r="H2" s="489"/>
      <c r="I2" s="489"/>
      <c r="J2" s="489"/>
    </row>
    <row r="3" spans="1:10" ht="18.75">
      <c r="A3" s="489" t="s">
        <v>752</v>
      </c>
      <c r="B3" s="489"/>
      <c r="C3" s="489"/>
      <c r="D3" s="489" t="s">
        <v>753</v>
      </c>
      <c r="E3" s="489"/>
      <c r="F3" s="489"/>
      <c r="G3" s="489"/>
      <c r="H3" s="489"/>
      <c r="I3" s="489"/>
      <c r="J3" s="489"/>
    </row>
    <row r="4" spans="1:10" ht="18.75">
      <c r="A4" s="503"/>
      <c r="B4" s="503"/>
      <c r="C4" s="503"/>
      <c r="D4" s="158"/>
      <c r="E4" s="159"/>
      <c r="F4" s="503"/>
      <c r="G4" s="503"/>
      <c r="H4" s="503"/>
      <c r="I4" s="503"/>
      <c r="J4" s="503"/>
    </row>
    <row r="5" spans="1:10" ht="18.75">
      <c r="A5" s="503" t="s">
        <v>754</v>
      </c>
      <c r="B5" s="503"/>
      <c r="C5" s="503"/>
      <c r="D5" s="503"/>
      <c r="E5" s="503"/>
      <c r="F5" s="503"/>
      <c r="G5" s="503"/>
      <c r="H5" s="503"/>
      <c r="I5" s="503"/>
      <c r="J5" s="503"/>
    </row>
    <row r="6" spans="1:10" ht="16.5">
      <c r="A6" s="160"/>
      <c r="B6" s="160"/>
      <c r="C6" s="160"/>
      <c r="D6" s="160"/>
      <c r="E6" s="161"/>
      <c r="F6" s="160"/>
      <c r="G6" s="160"/>
      <c r="H6" s="160"/>
      <c r="I6" s="160"/>
      <c r="J6" s="160"/>
    </row>
    <row r="7" spans="1:10" ht="39" customHeight="1">
      <c r="A7" s="504" t="s">
        <v>836</v>
      </c>
      <c r="B7" s="504"/>
      <c r="C7" s="504"/>
      <c r="D7" s="504"/>
      <c r="E7" s="504"/>
      <c r="F7" s="504"/>
      <c r="G7" s="504"/>
      <c r="H7" s="504"/>
      <c r="I7" s="504"/>
      <c r="J7" s="504"/>
    </row>
    <row r="8" spans="1:10" ht="18.75">
      <c r="A8" s="162"/>
      <c r="B8" s="162"/>
      <c r="C8" s="162"/>
      <c r="D8" s="162"/>
      <c r="E8" s="163"/>
      <c r="F8" s="162"/>
      <c r="G8" s="162"/>
      <c r="H8" s="162"/>
      <c r="I8" s="162"/>
      <c r="J8" s="162"/>
    </row>
    <row r="9" spans="1:11" ht="15">
      <c r="A9" s="164" t="s">
        <v>358</v>
      </c>
      <c r="B9" s="165"/>
      <c r="C9" s="165"/>
      <c r="D9" s="165"/>
      <c r="E9" s="166"/>
      <c r="F9" s="165"/>
      <c r="G9" s="167"/>
      <c r="H9" s="485"/>
      <c r="I9" s="485"/>
      <c r="J9" s="485"/>
      <c r="K9" s="486" t="s">
        <v>858</v>
      </c>
    </row>
    <row r="10" spans="1:11" ht="15" customHeight="1">
      <c r="A10" s="487" t="s">
        <v>0</v>
      </c>
      <c r="B10" s="487" t="s">
        <v>681</v>
      </c>
      <c r="C10" s="487" t="s">
        <v>1</v>
      </c>
      <c r="D10" s="487" t="s">
        <v>2</v>
      </c>
      <c r="E10" s="487" t="s">
        <v>3</v>
      </c>
      <c r="F10" s="488" t="s">
        <v>692</v>
      </c>
      <c r="G10" s="497" t="s">
        <v>691</v>
      </c>
      <c r="H10" s="498" t="s">
        <v>690</v>
      </c>
      <c r="I10" s="498" t="s">
        <v>656</v>
      </c>
      <c r="J10" s="498" t="s">
        <v>800</v>
      </c>
      <c r="K10" s="526"/>
    </row>
    <row r="11" spans="1:11" ht="32.25" customHeight="1">
      <c r="A11" s="487"/>
      <c r="B11" s="487"/>
      <c r="C11" s="487"/>
      <c r="D11" s="487"/>
      <c r="E11" s="487"/>
      <c r="F11" s="488"/>
      <c r="G11" s="523"/>
      <c r="H11" s="499"/>
      <c r="I11" s="500"/>
      <c r="J11" s="500"/>
      <c r="K11" s="526"/>
    </row>
    <row r="12" spans="1:11" ht="15">
      <c r="A12" s="168" t="s">
        <v>4</v>
      </c>
      <c r="B12" s="168" t="s">
        <v>358</v>
      </c>
      <c r="C12" s="168"/>
      <c r="D12" s="168"/>
      <c r="E12" s="168"/>
      <c r="F12" s="169"/>
      <c r="G12" s="280">
        <f>SUM(G13:G29)</f>
        <v>156700</v>
      </c>
      <c r="H12" s="280"/>
      <c r="I12" s="280"/>
      <c r="J12" s="289">
        <f>COUNTIF(J13:J29,"x")</f>
        <v>6</v>
      </c>
      <c r="K12" s="290">
        <f>SUM(K13:K29)</f>
        <v>84000</v>
      </c>
    </row>
    <row r="13" spans="1:11" ht="30">
      <c r="A13" s="174">
        <v>1</v>
      </c>
      <c r="B13" s="282"/>
      <c r="C13" s="174" t="s">
        <v>362</v>
      </c>
      <c r="D13" s="175" t="s">
        <v>852</v>
      </c>
      <c r="E13" s="174" t="s">
        <v>363</v>
      </c>
      <c r="F13" s="283" t="s">
        <v>956</v>
      </c>
      <c r="G13" s="220">
        <v>5000</v>
      </c>
      <c r="H13" s="234"/>
      <c r="I13" s="235" t="s">
        <v>689</v>
      </c>
      <c r="J13" s="257" t="s">
        <v>689</v>
      </c>
      <c r="K13" s="222">
        <f>G13</f>
        <v>5000</v>
      </c>
    </row>
    <row r="14" spans="1:11" ht="30">
      <c r="A14" s="180">
        <v>2</v>
      </c>
      <c r="B14" s="181"/>
      <c r="C14" s="180" t="s">
        <v>677</v>
      </c>
      <c r="D14" s="182" t="s">
        <v>851</v>
      </c>
      <c r="E14" s="180" t="s">
        <v>365</v>
      </c>
      <c r="F14" s="180" t="s">
        <v>957</v>
      </c>
      <c r="G14" s="184">
        <v>15000</v>
      </c>
      <c r="H14" s="259"/>
      <c r="I14" s="239" t="s">
        <v>689</v>
      </c>
      <c r="J14" s="260"/>
      <c r="K14" s="191"/>
    </row>
    <row r="15" spans="1:11" ht="45">
      <c r="A15" s="180">
        <v>3</v>
      </c>
      <c r="B15" s="192"/>
      <c r="C15" s="193" t="s">
        <v>736</v>
      </c>
      <c r="D15" s="180" t="s">
        <v>407</v>
      </c>
      <c r="E15" s="180" t="s">
        <v>408</v>
      </c>
      <c r="F15" s="182" t="s">
        <v>958</v>
      </c>
      <c r="G15" s="184">
        <v>70000</v>
      </c>
      <c r="H15" s="238"/>
      <c r="I15" s="239" t="s">
        <v>689</v>
      </c>
      <c r="J15" s="260" t="s">
        <v>689</v>
      </c>
      <c r="K15" s="188">
        <f>G15</f>
        <v>70000</v>
      </c>
    </row>
    <row r="16" spans="1:11" ht="15">
      <c r="A16" s="180">
        <v>4</v>
      </c>
      <c r="B16" s="194"/>
      <c r="C16" s="180" t="s">
        <v>375</v>
      </c>
      <c r="D16" s="180" t="s">
        <v>370</v>
      </c>
      <c r="E16" s="180" t="s">
        <v>376</v>
      </c>
      <c r="F16" s="182" t="s">
        <v>959</v>
      </c>
      <c r="G16" s="184">
        <v>200</v>
      </c>
      <c r="H16" s="238"/>
      <c r="I16" s="239" t="s">
        <v>689</v>
      </c>
      <c r="J16" s="240"/>
      <c r="K16" s="191"/>
    </row>
    <row r="17" spans="1:11" ht="15">
      <c r="A17" s="180">
        <v>5</v>
      </c>
      <c r="B17" s="180" t="s">
        <v>387</v>
      </c>
      <c r="C17" s="180" t="s">
        <v>388</v>
      </c>
      <c r="D17" s="180" t="s">
        <v>370</v>
      </c>
      <c r="E17" s="180" t="s">
        <v>389</v>
      </c>
      <c r="F17" s="182" t="s">
        <v>960</v>
      </c>
      <c r="G17" s="184">
        <v>1000</v>
      </c>
      <c r="H17" s="238"/>
      <c r="I17" s="239" t="s">
        <v>689</v>
      </c>
      <c r="J17" s="260" t="s">
        <v>689</v>
      </c>
      <c r="K17" s="188">
        <f>G17</f>
        <v>1000</v>
      </c>
    </row>
    <row r="18" spans="1:11" ht="15">
      <c r="A18" s="180">
        <v>6</v>
      </c>
      <c r="B18" s="192"/>
      <c r="C18" s="180" t="s">
        <v>377</v>
      </c>
      <c r="D18" s="180" t="s">
        <v>417</v>
      </c>
      <c r="E18" s="180" t="s">
        <v>378</v>
      </c>
      <c r="F18" s="198" t="s">
        <v>961</v>
      </c>
      <c r="G18" s="199">
        <v>3000</v>
      </c>
      <c r="H18" s="261"/>
      <c r="I18" s="239" t="s">
        <v>689</v>
      </c>
      <c r="J18" s="260"/>
      <c r="K18" s="191"/>
    </row>
    <row r="19" spans="1:11" ht="15">
      <c r="A19" s="180">
        <v>7</v>
      </c>
      <c r="B19" s="189"/>
      <c r="C19" s="180" t="s">
        <v>372</v>
      </c>
      <c r="D19" s="180" t="s">
        <v>370</v>
      </c>
      <c r="E19" s="180" t="s">
        <v>373</v>
      </c>
      <c r="F19" s="198" t="s">
        <v>962</v>
      </c>
      <c r="G19" s="184">
        <v>15500</v>
      </c>
      <c r="H19" s="259"/>
      <c r="I19" s="239" t="s">
        <v>689</v>
      </c>
      <c r="J19" s="260"/>
      <c r="K19" s="191"/>
    </row>
    <row r="20" spans="1:11" ht="15">
      <c r="A20" s="180">
        <v>8</v>
      </c>
      <c r="B20" s="189"/>
      <c r="C20" s="180" t="s">
        <v>432</v>
      </c>
      <c r="D20" s="180" t="s">
        <v>370</v>
      </c>
      <c r="E20" s="180" t="s">
        <v>433</v>
      </c>
      <c r="F20" s="202" t="s">
        <v>960</v>
      </c>
      <c r="G20" s="199">
        <v>1000</v>
      </c>
      <c r="H20" s="261"/>
      <c r="I20" s="239" t="s">
        <v>689</v>
      </c>
      <c r="J20" s="260"/>
      <c r="K20" s="191"/>
    </row>
    <row r="21" spans="1:11" ht="30">
      <c r="A21" s="180">
        <v>9</v>
      </c>
      <c r="B21" s="189"/>
      <c r="C21" s="180" t="s">
        <v>397</v>
      </c>
      <c r="D21" s="182" t="s">
        <v>850</v>
      </c>
      <c r="E21" s="180" t="s">
        <v>398</v>
      </c>
      <c r="F21" s="198" t="s">
        <v>960</v>
      </c>
      <c r="G21" s="199">
        <v>1000</v>
      </c>
      <c r="H21" s="261"/>
      <c r="I21" s="239" t="s">
        <v>689</v>
      </c>
      <c r="J21" s="260"/>
      <c r="K21" s="191"/>
    </row>
    <row r="22" spans="1:11" ht="15">
      <c r="A22" s="180">
        <v>10</v>
      </c>
      <c r="B22" s="180"/>
      <c r="C22" s="180" t="s">
        <v>493</v>
      </c>
      <c r="D22" s="180" t="s">
        <v>494</v>
      </c>
      <c r="E22" s="206"/>
      <c r="F22" s="182" t="s">
        <v>963</v>
      </c>
      <c r="G22" s="184">
        <v>20000</v>
      </c>
      <c r="H22" s="259"/>
      <c r="I22" s="239" t="s">
        <v>689</v>
      </c>
      <c r="J22" s="260"/>
      <c r="K22" s="191"/>
    </row>
    <row r="23" spans="1:11" ht="15">
      <c r="A23" s="180">
        <v>11</v>
      </c>
      <c r="B23" s="189"/>
      <c r="C23" s="207" t="s">
        <v>418</v>
      </c>
      <c r="D23" s="207" t="s">
        <v>370</v>
      </c>
      <c r="E23" s="180"/>
      <c r="F23" s="198" t="s">
        <v>960</v>
      </c>
      <c r="G23" s="199">
        <v>1000</v>
      </c>
      <c r="H23" s="261"/>
      <c r="I23" s="239" t="s">
        <v>689</v>
      </c>
      <c r="J23" s="260"/>
      <c r="K23" s="191"/>
    </row>
    <row r="24" spans="1:11" ht="15">
      <c r="A24" s="180">
        <v>12</v>
      </c>
      <c r="B24" s="189"/>
      <c r="C24" s="189" t="s">
        <v>475</v>
      </c>
      <c r="D24" s="189" t="s">
        <v>466</v>
      </c>
      <c r="E24" s="180"/>
      <c r="F24" s="192" t="s">
        <v>956</v>
      </c>
      <c r="G24" s="190">
        <v>5000</v>
      </c>
      <c r="H24" s="238"/>
      <c r="I24" s="239" t="s">
        <v>689</v>
      </c>
      <c r="J24" s="240"/>
      <c r="K24" s="191"/>
    </row>
    <row r="25" spans="1:11" ht="15">
      <c r="A25" s="180">
        <v>13</v>
      </c>
      <c r="B25" s="180"/>
      <c r="C25" s="204" t="s">
        <v>443</v>
      </c>
      <c r="D25" s="204" t="s">
        <v>823</v>
      </c>
      <c r="E25" s="208" t="s">
        <v>824</v>
      </c>
      <c r="F25" s="182" t="s">
        <v>964</v>
      </c>
      <c r="G25" s="184">
        <v>5000</v>
      </c>
      <c r="H25" s="259"/>
      <c r="I25" s="239" t="s">
        <v>689</v>
      </c>
      <c r="J25" s="285" t="s">
        <v>689</v>
      </c>
      <c r="K25" s="188">
        <f>G25</f>
        <v>5000</v>
      </c>
    </row>
    <row r="26" spans="1:11" ht="15">
      <c r="A26" s="180">
        <v>14</v>
      </c>
      <c r="B26" s="189"/>
      <c r="C26" s="189" t="s">
        <v>404</v>
      </c>
      <c r="D26" s="189" t="s">
        <v>405</v>
      </c>
      <c r="E26" s="180" t="s">
        <v>406</v>
      </c>
      <c r="F26" s="192" t="s">
        <v>965</v>
      </c>
      <c r="G26" s="190">
        <v>10000</v>
      </c>
      <c r="H26" s="238"/>
      <c r="I26" s="239" t="s">
        <v>689</v>
      </c>
      <c r="J26" s="240"/>
      <c r="K26" s="191"/>
    </row>
    <row r="27" spans="1:11" ht="15">
      <c r="A27" s="180">
        <v>15</v>
      </c>
      <c r="B27" s="75" t="s">
        <v>862</v>
      </c>
      <c r="C27" s="75" t="s">
        <v>863</v>
      </c>
      <c r="D27" s="75" t="s">
        <v>864</v>
      </c>
      <c r="E27" s="75" t="s">
        <v>865</v>
      </c>
      <c r="F27" s="75" t="s">
        <v>9</v>
      </c>
      <c r="G27" s="136">
        <v>1000</v>
      </c>
      <c r="H27" s="75"/>
      <c r="I27" s="75" t="s">
        <v>689</v>
      </c>
      <c r="J27" s="75" t="s">
        <v>689</v>
      </c>
      <c r="K27" s="454">
        <f>G27</f>
        <v>1000</v>
      </c>
    </row>
    <row r="28" spans="1:11" ht="30">
      <c r="A28" s="180">
        <v>16</v>
      </c>
      <c r="B28" s="52" t="s">
        <v>1054</v>
      </c>
      <c r="C28" s="52" t="s">
        <v>1055</v>
      </c>
      <c r="D28" s="71" t="s">
        <v>1056</v>
      </c>
      <c r="E28" s="76" t="s">
        <v>1057</v>
      </c>
      <c r="F28" s="37" t="s">
        <v>1060</v>
      </c>
      <c r="G28" s="464">
        <v>2000</v>
      </c>
      <c r="H28" s="465"/>
      <c r="I28" s="465"/>
      <c r="J28" s="465" t="s">
        <v>689</v>
      </c>
      <c r="K28" s="454">
        <v>2000</v>
      </c>
    </row>
    <row r="29" spans="1:11" ht="15">
      <c r="A29" s="180">
        <v>17</v>
      </c>
      <c r="B29" s="209"/>
      <c r="C29" s="209" t="s">
        <v>399</v>
      </c>
      <c r="D29" s="209" t="s">
        <v>370</v>
      </c>
      <c r="E29" s="210"/>
      <c r="F29" s="209" t="s">
        <v>9</v>
      </c>
      <c r="G29" s="211">
        <v>1000</v>
      </c>
      <c r="H29" s="244"/>
      <c r="I29" s="245" t="s">
        <v>689</v>
      </c>
      <c r="J29" s="246"/>
      <c r="K29" s="215"/>
    </row>
    <row r="30" spans="1:11" ht="15">
      <c r="A30" s="168" t="s">
        <v>105</v>
      </c>
      <c r="B30" s="168" t="s">
        <v>5</v>
      </c>
      <c r="C30" s="168"/>
      <c r="D30" s="168"/>
      <c r="E30" s="168"/>
      <c r="F30" s="169"/>
      <c r="G30" s="216">
        <f>SUM(G31:G35)</f>
        <v>38500</v>
      </c>
      <c r="H30" s="291"/>
      <c r="I30" s="291"/>
      <c r="J30" s="292">
        <f>COUNTIF(J31:J35,"x")</f>
        <v>1</v>
      </c>
      <c r="K30" s="173">
        <f>SUM(K31:K35)</f>
        <v>1000</v>
      </c>
    </row>
    <row r="31" spans="1:11" ht="15">
      <c r="A31" s="174">
        <v>1</v>
      </c>
      <c r="B31" s="231" t="s">
        <v>63</v>
      </c>
      <c r="C31" s="231"/>
      <c r="D31" s="231" t="s">
        <v>64</v>
      </c>
      <c r="E31" s="174">
        <v>905247353</v>
      </c>
      <c r="F31" s="231" t="s">
        <v>65</v>
      </c>
      <c r="G31" s="233">
        <v>35000</v>
      </c>
      <c r="H31" s="234"/>
      <c r="I31" s="235" t="s">
        <v>689</v>
      </c>
      <c r="J31" s="236"/>
      <c r="K31" s="258"/>
    </row>
    <row r="32" spans="1:11" ht="15">
      <c r="A32" s="180">
        <v>2</v>
      </c>
      <c r="B32" s="180" t="s">
        <v>96</v>
      </c>
      <c r="C32" s="180"/>
      <c r="D32" s="180" t="s">
        <v>97</v>
      </c>
      <c r="E32" s="180"/>
      <c r="F32" s="182" t="s">
        <v>966</v>
      </c>
      <c r="G32" s="184">
        <v>1000</v>
      </c>
      <c r="H32" s="259"/>
      <c r="I32" s="239" t="s">
        <v>689</v>
      </c>
      <c r="J32" s="260" t="s">
        <v>689</v>
      </c>
      <c r="K32" s="188">
        <f>G32</f>
        <v>1000</v>
      </c>
    </row>
    <row r="33" spans="1:11" ht="22.5" customHeight="1">
      <c r="A33" s="180">
        <v>3</v>
      </c>
      <c r="B33" s="180" t="s">
        <v>6</v>
      </c>
      <c r="C33" s="180"/>
      <c r="D33" s="180" t="s">
        <v>7</v>
      </c>
      <c r="E33" s="180" t="s">
        <v>8</v>
      </c>
      <c r="F33" s="182" t="s">
        <v>960</v>
      </c>
      <c r="G33" s="184">
        <v>1000</v>
      </c>
      <c r="H33" s="259" t="s">
        <v>689</v>
      </c>
      <c r="I33" s="259"/>
      <c r="J33" s="260"/>
      <c r="K33" s="191"/>
    </row>
    <row r="34" spans="1:11" ht="15">
      <c r="A34" s="180">
        <v>4</v>
      </c>
      <c r="B34" s="180" t="s">
        <v>12</v>
      </c>
      <c r="C34" s="180"/>
      <c r="D34" s="180" t="s">
        <v>13</v>
      </c>
      <c r="E34" s="180" t="s">
        <v>14</v>
      </c>
      <c r="F34" s="182" t="s">
        <v>967</v>
      </c>
      <c r="G34" s="184">
        <v>500</v>
      </c>
      <c r="H34" s="259" t="s">
        <v>689</v>
      </c>
      <c r="I34" s="259"/>
      <c r="J34" s="260"/>
      <c r="K34" s="191"/>
    </row>
    <row r="35" spans="1:11" ht="21.75" customHeight="1">
      <c r="A35" s="210">
        <v>5</v>
      </c>
      <c r="B35" s="210" t="s">
        <v>10</v>
      </c>
      <c r="C35" s="210"/>
      <c r="D35" s="210" t="s">
        <v>7</v>
      </c>
      <c r="E35" s="210" t="s">
        <v>11</v>
      </c>
      <c r="F35" s="271" t="s">
        <v>960</v>
      </c>
      <c r="G35" s="272">
        <v>1000</v>
      </c>
      <c r="H35" s="273" t="s">
        <v>689</v>
      </c>
      <c r="I35" s="273"/>
      <c r="J35" s="274"/>
      <c r="K35" s="215"/>
    </row>
    <row r="36" spans="1:11" ht="15">
      <c r="A36" s="228" t="s">
        <v>155</v>
      </c>
      <c r="B36" s="228" t="s">
        <v>501</v>
      </c>
      <c r="C36" s="228"/>
      <c r="D36" s="228"/>
      <c r="E36" s="228"/>
      <c r="F36" s="229"/>
      <c r="G36" s="230">
        <f>SUM(G37:G43)</f>
        <v>103000</v>
      </c>
      <c r="H36" s="217"/>
      <c r="I36" s="217"/>
      <c r="J36" s="218">
        <f>COUNTIF(J37:J43,"x")</f>
        <v>2</v>
      </c>
      <c r="K36" s="173">
        <f>SUM(K37:K43)</f>
        <v>70000</v>
      </c>
    </row>
    <row r="37" spans="1:11" ht="15">
      <c r="A37" s="174">
        <v>1</v>
      </c>
      <c r="B37" s="231" t="s">
        <v>766</v>
      </c>
      <c r="C37" s="231" t="s">
        <v>596</v>
      </c>
      <c r="D37" s="231" t="s">
        <v>672</v>
      </c>
      <c r="E37" s="174" t="s">
        <v>597</v>
      </c>
      <c r="F37" s="293" t="s">
        <v>968</v>
      </c>
      <c r="G37" s="247">
        <v>50000</v>
      </c>
      <c r="H37" s="294"/>
      <c r="I37" s="235" t="s">
        <v>689</v>
      </c>
      <c r="J37" s="236" t="s">
        <v>689</v>
      </c>
      <c r="K37" s="179">
        <f>G37</f>
        <v>50000</v>
      </c>
    </row>
    <row r="38" spans="1:11" ht="15">
      <c r="A38" s="180">
        <v>2</v>
      </c>
      <c r="B38" s="189"/>
      <c r="C38" s="180" t="s">
        <v>593</v>
      </c>
      <c r="D38" s="180" t="s">
        <v>594</v>
      </c>
      <c r="E38" s="180" t="s">
        <v>595</v>
      </c>
      <c r="F38" s="250" t="s">
        <v>969</v>
      </c>
      <c r="G38" s="190">
        <v>7000</v>
      </c>
      <c r="H38" s="259"/>
      <c r="I38" s="239" t="s">
        <v>689</v>
      </c>
      <c r="J38" s="260"/>
      <c r="K38" s="191"/>
    </row>
    <row r="39" spans="1:11" ht="15">
      <c r="A39" s="180">
        <v>3</v>
      </c>
      <c r="B39" s="189"/>
      <c r="C39" s="189" t="s">
        <v>584</v>
      </c>
      <c r="D39" s="189" t="s">
        <v>585</v>
      </c>
      <c r="E39" s="180"/>
      <c r="F39" s="189" t="s">
        <v>956</v>
      </c>
      <c r="G39" s="190">
        <v>5000</v>
      </c>
      <c r="H39" s="238"/>
      <c r="I39" s="239" t="s">
        <v>689</v>
      </c>
      <c r="J39" s="240"/>
      <c r="K39" s="191"/>
    </row>
    <row r="40" spans="1:11" ht="15">
      <c r="A40" s="180">
        <v>4</v>
      </c>
      <c r="B40" s="189" t="s">
        <v>577</v>
      </c>
      <c r="C40" s="189" t="s">
        <v>578</v>
      </c>
      <c r="D40" s="189" t="s">
        <v>579</v>
      </c>
      <c r="E40" s="180" t="s">
        <v>580</v>
      </c>
      <c r="F40" s="189" t="s">
        <v>9</v>
      </c>
      <c r="G40" s="190">
        <v>10000</v>
      </c>
      <c r="H40" s="238"/>
      <c r="I40" s="239" t="s">
        <v>689</v>
      </c>
      <c r="J40" s="240"/>
      <c r="K40" s="191"/>
    </row>
    <row r="41" spans="1:11" ht="15">
      <c r="A41" s="180">
        <v>5</v>
      </c>
      <c r="B41" s="189" t="s">
        <v>563</v>
      </c>
      <c r="C41" s="189" t="s">
        <v>564</v>
      </c>
      <c r="D41" s="189" t="s">
        <v>565</v>
      </c>
      <c r="E41" s="189" t="s">
        <v>566</v>
      </c>
      <c r="F41" s="189" t="s">
        <v>9</v>
      </c>
      <c r="G41" s="190">
        <v>10000</v>
      </c>
      <c r="H41" s="189"/>
      <c r="I41" s="189" t="s">
        <v>689</v>
      </c>
      <c r="J41" s="189"/>
      <c r="K41" s="191"/>
    </row>
    <row r="42" spans="1:11" ht="15">
      <c r="A42" s="180">
        <v>6</v>
      </c>
      <c r="B42" s="189" t="s">
        <v>888</v>
      </c>
      <c r="C42" s="189" t="s">
        <v>891</v>
      </c>
      <c r="D42" s="189" t="s">
        <v>889</v>
      </c>
      <c r="E42" s="189"/>
      <c r="F42" s="189" t="s">
        <v>1033</v>
      </c>
      <c r="G42" s="190">
        <v>20000</v>
      </c>
      <c r="H42" s="189"/>
      <c r="I42" s="189" t="s">
        <v>689</v>
      </c>
      <c r="J42" s="189" t="s">
        <v>689</v>
      </c>
      <c r="K42" s="454">
        <f>G42</f>
        <v>20000</v>
      </c>
    </row>
    <row r="43" spans="1:11" ht="15">
      <c r="A43" s="180">
        <v>7</v>
      </c>
      <c r="B43" s="209"/>
      <c r="C43" s="209" t="s">
        <v>547</v>
      </c>
      <c r="D43" s="209" t="s">
        <v>548</v>
      </c>
      <c r="E43" s="210"/>
      <c r="F43" s="209" t="s">
        <v>9</v>
      </c>
      <c r="G43" s="211">
        <v>1000</v>
      </c>
      <c r="H43" s="244"/>
      <c r="I43" s="245" t="s">
        <v>689</v>
      </c>
      <c r="J43" s="246"/>
      <c r="K43" s="215"/>
    </row>
    <row r="44" spans="1:11" ht="15">
      <c r="A44" s="228" t="s">
        <v>216</v>
      </c>
      <c r="B44" s="228" t="s">
        <v>217</v>
      </c>
      <c r="C44" s="228"/>
      <c r="D44" s="228"/>
      <c r="E44" s="228"/>
      <c r="F44" s="229"/>
      <c r="G44" s="251">
        <f>SUM(G45:G57)</f>
        <v>88300</v>
      </c>
      <c r="H44" s="252"/>
      <c r="I44" s="252"/>
      <c r="J44" s="218">
        <f>COUNTIF(J45:J57,"x")</f>
        <v>10</v>
      </c>
      <c r="K44" s="173">
        <f>SUM(K45:K57)</f>
        <v>84000</v>
      </c>
    </row>
    <row r="45" spans="1:11" ht="48.75" customHeight="1">
      <c r="A45" s="174">
        <v>1</v>
      </c>
      <c r="B45" s="175" t="s">
        <v>838</v>
      </c>
      <c r="C45" s="174" t="s">
        <v>332</v>
      </c>
      <c r="D45" s="174" t="s">
        <v>333</v>
      </c>
      <c r="E45" s="174" t="s">
        <v>334</v>
      </c>
      <c r="F45" s="254" t="s">
        <v>970</v>
      </c>
      <c r="G45" s="255">
        <v>10000</v>
      </c>
      <c r="H45" s="256"/>
      <c r="I45" s="235" t="s">
        <v>689</v>
      </c>
      <c r="J45" s="257" t="s">
        <v>689</v>
      </c>
      <c r="K45" s="179">
        <f>G45</f>
        <v>10000</v>
      </c>
    </row>
    <row r="46" spans="1:11" ht="15">
      <c r="A46" s="180">
        <v>2</v>
      </c>
      <c r="B46" s="180" t="s">
        <v>310</v>
      </c>
      <c r="C46" s="180" t="s">
        <v>311</v>
      </c>
      <c r="D46" s="180" t="s">
        <v>308</v>
      </c>
      <c r="E46" s="180" t="s">
        <v>312</v>
      </c>
      <c r="F46" s="186" t="s">
        <v>971</v>
      </c>
      <c r="G46" s="184">
        <v>5000</v>
      </c>
      <c r="H46" s="259"/>
      <c r="I46" s="239" t="s">
        <v>689</v>
      </c>
      <c r="J46" s="260" t="s">
        <v>689</v>
      </c>
      <c r="K46" s="188">
        <f>G46</f>
        <v>5000</v>
      </c>
    </row>
    <row r="47" spans="1:11" ht="30">
      <c r="A47" s="174">
        <v>3</v>
      </c>
      <c r="B47" s="180" t="s">
        <v>329</v>
      </c>
      <c r="C47" s="180" t="s">
        <v>330</v>
      </c>
      <c r="D47" s="180" t="s">
        <v>331</v>
      </c>
      <c r="E47" s="180"/>
      <c r="F47" s="186" t="s">
        <v>972</v>
      </c>
      <c r="G47" s="184">
        <v>10000</v>
      </c>
      <c r="H47" s="259"/>
      <c r="I47" s="239" t="s">
        <v>689</v>
      </c>
      <c r="J47" s="260" t="s">
        <v>689</v>
      </c>
      <c r="K47" s="188">
        <f>G47</f>
        <v>10000</v>
      </c>
    </row>
    <row r="48" spans="1:11" ht="15">
      <c r="A48" s="180">
        <v>4</v>
      </c>
      <c r="B48" s="180" t="s">
        <v>75</v>
      </c>
      <c r="C48" s="180" t="s">
        <v>313</v>
      </c>
      <c r="D48" s="180" t="s">
        <v>314</v>
      </c>
      <c r="E48" s="180" t="s">
        <v>315</v>
      </c>
      <c r="F48" s="206" t="s">
        <v>973</v>
      </c>
      <c r="G48" s="199">
        <v>20000</v>
      </c>
      <c r="H48" s="261"/>
      <c r="I48" s="239" t="s">
        <v>689</v>
      </c>
      <c r="J48" s="260" t="s">
        <v>689</v>
      </c>
      <c r="K48" s="188">
        <f>G48</f>
        <v>20000</v>
      </c>
    </row>
    <row r="49" spans="1:11" ht="15">
      <c r="A49" s="174">
        <v>5</v>
      </c>
      <c r="B49" s="189"/>
      <c r="C49" s="189" t="s">
        <v>288</v>
      </c>
      <c r="D49" s="189" t="s">
        <v>289</v>
      </c>
      <c r="E49" s="180" t="s">
        <v>290</v>
      </c>
      <c r="F49" s="262" t="s">
        <v>974</v>
      </c>
      <c r="G49" s="196">
        <v>300</v>
      </c>
      <c r="H49" s="263"/>
      <c r="I49" s="239" t="s">
        <v>689</v>
      </c>
      <c r="J49" s="240"/>
      <c r="K49" s="191"/>
    </row>
    <row r="50" spans="1:11" ht="15">
      <c r="A50" s="180">
        <v>6</v>
      </c>
      <c r="B50" s="52" t="s">
        <v>232</v>
      </c>
      <c r="C50" s="52" t="s">
        <v>233</v>
      </c>
      <c r="D50" s="52" t="s">
        <v>234</v>
      </c>
      <c r="E50" s="75" t="s">
        <v>235</v>
      </c>
      <c r="F50" s="480" t="s">
        <v>1074</v>
      </c>
      <c r="G50" s="12">
        <v>10000</v>
      </c>
      <c r="H50" s="10"/>
      <c r="I50" s="7" t="s">
        <v>689</v>
      </c>
      <c r="J50" s="13" t="s">
        <v>689</v>
      </c>
      <c r="K50" s="188">
        <v>10000</v>
      </c>
    </row>
    <row r="51" spans="1:11" ht="15">
      <c r="A51" s="174">
        <v>7</v>
      </c>
      <c r="B51" s="180"/>
      <c r="C51" s="180" t="s">
        <v>324</v>
      </c>
      <c r="D51" s="180" t="s">
        <v>308</v>
      </c>
      <c r="E51" s="180"/>
      <c r="F51" s="226" t="s">
        <v>961</v>
      </c>
      <c r="G51" s="265">
        <v>3000</v>
      </c>
      <c r="H51" s="200"/>
      <c r="I51" s="239" t="s">
        <v>689</v>
      </c>
      <c r="J51" s="187"/>
      <c r="K51" s="191"/>
    </row>
    <row r="52" spans="1:11" ht="15">
      <c r="A52" s="180">
        <v>8</v>
      </c>
      <c r="B52" s="52" t="s">
        <v>325</v>
      </c>
      <c r="C52" s="52" t="s">
        <v>326</v>
      </c>
      <c r="D52" s="52" t="s">
        <v>327</v>
      </c>
      <c r="E52" s="75" t="s">
        <v>328</v>
      </c>
      <c r="F52" s="71" t="s">
        <v>1071</v>
      </c>
      <c r="G52" s="12">
        <v>10000</v>
      </c>
      <c r="H52" s="10"/>
      <c r="I52" s="7" t="s">
        <v>689</v>
      </c>
      <c r="J52" s="13" t="s">
        <v>689</v>
      </c>
      <c r="K52" s="191">
        <v>10000</v>
      </c>
    </row>
    <row r="53" spans="1:11" ht="31.5" customHeight="1">
      <c r="A53" s="174">
        <v>9</v>
      </c>
      <c r="B53" s="180" t="s">
        <v>259</v>
      </c>
      <c r="C53" s="180" t="s">
        <v>260</v>
      </c>
      <c r="D53" s="180" t="s">
        <v>246</v>
      </c>
      <c r="E53" s="180" t="s">
        <v>261</v>
      </c>
      <c r="F53" s="186" t="s">
        <v>975</v>
      </c>
      <c r="G53" s="184">
        <v>2000</v>
      </c>
      <c r="H53" s="259" t="s">
        <v>689</v>
      </c>
      <c r="I53" s="259"/>
      <c r="J53" s="260" t="s">
        <v>689</v>
      </c>
      <c r="K53" s="188">
        <f>G53</f>
        <v>2000</v>
      </c>
    </row>
    <row r="54" spans="1:11" ht="30">
      <c r="A54" s="180">
        <v>10</v>
      </c>
      <c r="B54" s="182" t="s">
        <v>815</v>
      </c>
      <c r="C54" s="180" t="s">
        <v>817</v>
      </c>
      <c r="D54" s="182" t="s">
        <v>845</v>
      </c>
      <c r="E54" s="203" t="s">
        <v>816</v>
      </c>
      <c r="F54" s="182" t="s">
        <v>976</v>
      </c>
      <c r="G54" s="184">
        <v>10000</v>
      </c>
      <c r="H54" s="259"/>
      <c r="I54" s="239" t="s">
        <v>689</v>
      </c>
      <c r="J54" s="260" t="s">
        <v>689</v>
      </c>
      <c r="K54" s="188">
        <f>G54</f>
        <v>10000</v>
      </c>
    </row>
    <row r="55" spans="1:11" ht="15">
      <c r="A55" s="174">
        <v>11</v>
      </c>
      <c r="B55" s="52" t="s">
        <v>885</v>
      </c>
      <c r="C55" s="52" t="s">
        <v>881</v>
      </c>
      <c r="D55" s="52" t="s">
        <v>882</v>
      </c>
      <c r="E55" s="52">
        <v>1667907057</v>
      </c>
      <c r="F55" s="71" t="s">
        <v>1045</v>
      </c>
      <c r="G55" s="12">
        <v>2000</v>
      </c>
      <c r="H55" s="20"/>
      <c r="I55" s="7" t="s">
        <v>689</v>
      </c>
      <c r="J55" s="133" t="s">
        <v>689</v>
      </c>
      <c r="K55" s="454">
        <f>G55</f>
        <v>2000</v>
      </c>
    </row>
    <row r="56" spans="1:11" ht="16.5" customHeight="1">
      <c r="A56" s="180">
        <v>12</v>
      </c>
      <c r="B56" s="52"/>
      <c r="C56" s="52" t="s">
        <v>1075</v>
      </c>
      <c r="D56" s="71" t="s">
        <v>1076</v>
      </c>
      <c r="E56" s="76" t="s">
        <v>1077</v>
      </c>
      <c r="F56" s="52" t="s">
        <v>1080</v>
      </c>
      <c r="G56" s="12">
        <v>5000</v>
      </c>
      <c r="H56" s="20"/>
      <c r="I56" s="7" t="s">
        <v>689</v>
      </c>
      <c r="J56" s="21" t="s">
        <v>689</v>
      </c>
      <c r="K56" s="454">
        <v>5000</v>
      </c>
    </row>
    <row r="57" spans="1:11" ht="15">
      <c r="A57" s="174">
        <v>13</v>
      </c>
      <c r="B57" s="209"/>
      <c r="C57" s="209" t="s">
        <v>227</v>
      </c>
      <c r="D57" s="209" t="s">
        <v>228</v>
      </c>
      <c r="E57" s="210" t="s">
        <v>229</v>
      </c>
      <c r="F57" s="296" t="s">
        <v>977</v>
      </c>
      <c r="G57" s="211">
        <v>1000</v>
      </c>
      <c r="H57" s="244" t="s">
        <v>689</v>
      </c>
      <c r="I57" s="245"/>
      <c r="J57" s="246"/>
      <c r="K57" s="215"/>
    </row>
    <row r="58" spans="1:11" ht="15">
      <c r="A58" s="228" t="s">
        <v>357</v>
      </c>
      <c r="B58" s="228" t="s">
        <v>156</v>
      </c>
      <c r="C58" s="228"/>
      <c r="D58" s="228"/>
      <c r="E58" s="228"/>
      <c r="F58" s="229"/>
      <c r="G58" s="230">
        <f>SUM(G59)</f>
        <v>250</v>
      </c>
      <c r="H58" s="217"/>
      <c r="I58" s="217"/>
      <c r="J58" s="218">
        <f>COUNTIF(J59,"x")</f>
        <v>1</v>
      </c>
      <c r="K58" s="219">
        <f>SUM(K59)</f>
        <v>250</v>
      </c>
    </row>
    <row r="59" spans="1:11" ht="30">
      <c r="A59" s="456"/>
      <c r="B59" s="72" t="s">
        <v>874</v>
      </c>
      <c r="C59" s="75" t="s">
        <v>875</v>
      </c>
      <c r="D59" s="75" t="s">
        <v>876</v>
      </c>
      <c r="E59" s="94" t="s">
        <v>877</v>
      </c>
      <c r="F59" s="132" t="s">
        <v>1031</v>
      </c>
      <c r="G59" s="36">
        <v>250</v>
      </c>
      <c r="H59" s="20"/>
      <c r="I59" s="7" t="s">
        <v>689</v>
      </c>
      <c r="J59" s="7" t="s">
        <v>689</v>
      </c>
      <c r="K59" s="319">
        <f>G59</f>
        <v>250</v>
      </c>
    </row>
    <row r="60" spans="1:11" ht="15">
      <c r="A60" s="228" t="s">
        <v>500</v>
      </c>
      <c r="B60" s="228" t="s">
        <v>106</v>
      </c>
      <c r="C60" s="228"/>
      <c r="D60" s="228"/>
      <c r="E60" s="228"/>
      <c r="F60" s="229"/>
      <c r="G60" s="230">
        <f>SUM(G61:G62)</f>
        <v>9000</v>
      </c>
      <c r="H60" s="217"/>
      <c r="I60" s="217"/>
      <c r="J60" s="218">
        <f>COUNTIF(J61:J62,"x")</f>
        <v>2</v>
      </c>
      <c r="K60" s="219">
        <f>SUM(K61:K62)</f>
        <v>9000</v>
      </c>
    </row>
    <row r="61" spans="1:11" ht="30" customHeight="1">
      <c r="A61" s="174">
        <v>1</v>
      </c>
      <c r="B61" s="175" t="s">
        <v>658</v>
      </c>
      <c r="C61" s="174" t="s">
        <v>112</v>
      </c>
      <c r="D61" s="174" t="s">
        <v>113</v>
      </c>
      <c r="E61" s="174" t="s">
        <v>114</v>
      </c>
      <c r="F61" s="175" t="s">
        <v>978</v>
      </c>
      <c r="G61" s="220">
        <v>4000</v>
      </c>
      <c r="H61" s="266"/>
      <c r="I61" s="266" t="s">
        <v>689</v>
      </c>
      <c r="J61" s="257" t="s">
        <v>689</v>
      </c>
      <c r="K61" s="222">
        <f>G61</f>
        <v>4000</v>
      </c>
    </row>
    <row r="62" spans="1:11" ht="15">
      <c r="A62" s="209">
        <v>2</v>
      </c>
      <c r="B62" s="297"/>
      <c r="C62" s="209" t="s">
        <v>115</v>
      </c>
      <c r="D62" s="209" t="s">
        <v>116</v>
      </c>
      <c r="E62" s="210" t="s">
        <v>117</v>
      </c>
      <c r="F62" s="298" t="s">
        <v>956</v>
      </c>
      <c r="G62" s="211">
        <v>5000</v>
      </c>
      <c r="H62" s="244"/>
      <c r="I62" s="244" t="s">
        <v>689</v>
      </c>
      <c r="J62" s="246" t="s">
        <v>689</v>
      </c>
      <c r="K62" s="288">
        <f>G62</f>
        <v>5000</v>
      </c>
    </row>
    <row r="63" spans="1:11" ht="15">
      <c r="A63" s="490" t="s">
        <v>933</v>
      </c>
      <c r="B63" s="491"/>
      <c r="C63" s="492"/>
      <c r="D63" s="501">
        <f>A29+A35+A43+A57+A62</f>
        <v>44</v>
      </c>
      <c r="E63" s="502"/>
      <c r="F63" s="275" t="s">
        <v>794</v>
      </c>
      <c r="G63" s="59">
        <f>G12+G30+G36+G44+G60</f>
        <v>395500</v>
      </c>
      <c r="H63" s="59"/>
      <c r="I63" s="59"/>
      <c r="J63" s="276">
        <f>J12+J30+J36+J44+J60</f>
        <v>21</v>
      </c>
      <c r="K63" s="59">
        <f>K12+K30+K36+K44+K60+K58</f>
        <v>248250</v>
      </c>
    </row>
    <row r="64" spans="1:10" ht="15">
      <c r="A64" s="119"/>
      <c r="B64" s="119"/>
      <c r="C64" s="119"/>
      <c r="D64" s="277"/>
      <c r="E64" s="277"/>
      <c r="F64" s="278"/>
      <c r="G64" s="121"/>
      <c r="H64" s="121"/>
      <c r="I64" s="121"/>
      <c r="J64" s="121"/>
    </row>
    <row r="65" spans="1:10" ht="15" customHeight="1">
      <c r="A65" s="122"/>
      <c r="B65" s="123"/>
      <c r="C65" s="124"/>
      <c r="D65" s="125"/>
      <c r="E65" s="125"/>
      <c r="F65" s="126"/>
      <c r="G65" s="127"/>
      <c r="H65" s="127"/>
      <c r="I65" s="127"/>
      <c r="J65" s="127"/>
    </row>
    <row r="66" spans="1:10" ht="15.75" customHeight="1">
      <c r="A66" s="122"/>
      <c r="B66" s="514" t="s">
        <v>855</v>
      </c>
      <c r="C66" s="519" t="s">
        <v>856</v>
      </c>
      <c r="D66" s="519"/>
      <c r="E66" s="519"/>
      <c r="F66" s="519"/>
      <c r="G66" s="519"/>
      <c r="H66" s="519"/>
      <c r="I66" s="519"/>
      <c r="J66" s="519"/>
    </row>
    <row r="67" spans="1:10" ht="16.5" customHeight="1">
      <c r="A67" s="279"/>
      <c r="B67" s="514"/>
      <c r="C67" s="519" t="s">
        <v>857</v>
      </c>
      <c r="D67" s="519"/>
      <c r="E67" s="519"/>
      <c r="F67" s="519"/>
      <c r="G67" s="519"/>
      <c r="H67" s="519"/>
      <c r="I67" s="519"/>
      <c r="J67" s="519"/>
    </row>
  </sheetData>
  <sheetProtection/>
  <mergeCells count="25">
    <mergeCell ref="A4:C4"/>
    <mergeCell ref="F4:J4"/>
    <mergeCell ref="A2:C2"/>
    <mergeCell ref="D2:J2"/>
    <mergeCell ref="A3:C3"/>
    <mergeCell ref="D3:J3"/>
    <mergeCell ref="A5:J5"/>
    <mergeCell ref="A7:J7"/>
    <mergeCell ref="H9:J9"/>
    <mergeCell ref="K9:K11"/>
    <mergeCell ref="A10:A11"/>
    <mergeCell ref="B10:B11"/>
    <mergeCell ref="C10:C11"/>
    <mergeCell ref="D10:D11"/>
    <mergeCell ref="E10:E11"/>
    <mergeCell ref="F10:F11"/>
    <mergeCell ref="B66:B67"/>
    <mergeCell ref="C66:J66"/>
    <mergeCell ref="C67:J67"/>
    <mergeCell ref="G10:G11"/>
    <mergeCell ref="H10:H11"/>
    <mergeCell ref="I10:I11"/>
    <mergeCell ref="J10:J11"/>
    <mergeCell ref="A63:C63"/>
    <mergeCell ref="D63:E63"/>
  </mergeCells>
  <printOptions/>
  <pageMargins left="0.7" right="0.7" top="0.75" bottom="0.75" header="0.3" footer="0.3"/>
  <pageSetup horizontalDpi="600" verticalDpi="600" orientation="landscape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L31"/>
  <sheetViews>
    <sheetView zoomScalePageLayoutView="0" workbookViewId="0" topLeftCell="A1">
      <selection activeCell="K28" sqref="K28"/>
    </sheetView>
  </sheetViews>
  <sheetFormatPr defaultColWidth="9.140625" defaultRowHeight="15"/>
  <cols>
    <col min="1" max="1" width="3.421875" style="0" customWidth="1"/>
    <col min="2" max="2" width="15.00390625" style="74" customWidth="1"/>
    <col min="3" max="3" width="22.8515625" style="74" customWidth="1"/>
    <col min="4" max="4" width="26.140625" style="74" customWidth="1"/>
    <col min="5" max="5" width="14.421875" style="85" customWidth="1"/>
    <col min="6" max="6" width="22.28125" style="74" customWidth="1"/>
    <col min="7" max="7" width="11.57421875" style="0" customWidth="1"/>
    <col min="8" max="8" width="6.7109375" style="0" hidden="1" customWidth="1"/>
    <col min="9" max="9" width="5.8515625" style="0" hidden="1" customWidth="1"/>
    <col min="10" max="10" width="6.140625" style="0" customWidth="1"/>
    <col min="11" max="11" width="18.140625" style="0" customWidth="1"/>
  </cols>
  <sheetData>
    <row r="1" ht="11.25" customHeight="1"/>
    <row r="2" spans="1:10" ht="18.75">
      <c r="A2" s="503" t="s">
        <v>755</v>
      </c>
      <c r="B2" s="503"/>
      <c r="C2" s="503"/>
      <c r="D2" s="489" t="s">
        <v>756</v>
      </c>
      <c r="E2" s="489"/>
      <c r="F2" s="489"/>
      <c r="G2" s="489"/>
      <c r="H2" s="489"/>
      <c r="I2" s="489"/>
      <c r="J2" s="489"/>
    </row>
    <row r="3" spans="1:10" ht="18.75">
      <c r="A3" s="489" t="s">
        <v>752</v>
      </c>
      <c r="B3" s="489"/>
      <c r="C3" s="489"/>
      <c r="D3" s="489" t="s">
        <v>753</v>
      </c>
      <c r="E3" s="489"/>
      <c r="F3" s="489"/>
      <c r="G3" s="489"/>
      <c r="H3" s="489"/>
      <c r="I3" s="489"/>
      <c r="J3" s="489"/>
    </row>
    <row r="4" spans="1:10" ht="18.75">
      <c r="A4" s="503"/>
      <c r="B4" s="503"/>
      <c r="C4" s="503"/>
      <c r="D4" s="158"/>
      <c r="E4" s="159"/>
      <c r="F4" s="503"/>
      <c r="G4" s="503"/>
      <c r="H4" s="503"/>
      <c r="I4" s="503"/>
      <c r="J4" s="503"/>
    </row>
    <row r="5" spans="1:10" ht="18.75">
      <c r="A5" s="503" t="s">
        <v>754</v>
      </c>
      <c r="B5" s="503"/>
      <c r="C5" s="503"/>
      <c r="D5" s="503"/>
      <c r="E5" s="503"/>
      <c r="F5" s="503"/>
      <c r="G5" s="503"/>
      <c r="H5" s="503"/>
      <c r="I5" s="503"/>
      <c r="J5" s="503"/>
    </row>
    <row r="6" spans="1:10" ht="16.5">
      <c r="A6" s="160"/>
      <c r="B6" s="160"/>
      <c r="C6" s="160"/>
      <c r="D6" s="160"/>
      <c r="E6" s="161"/>
      <c r="F6" s="160"/>
      <c r="G6" s="160"/>
      <c r="H6" s="160"/>
      <c r="I6" s="160"/>
      <c r="J6" s="160"/>
    </row>
    <row r="7" spans="1:10" ht="39" customHeight="1">
      <c r="A7" s="504" t="s">
        <v>836</v>
      </c>
      <c r="B7" s="504"/>
      <c r="C7" s="504"/>
      <c r="D7" s="504"/>
      <c r="E7" s="504"/>
      <c r="F7" s="504"/>
      <c r="G7" s="504"/>
      <c r="H7" s="504"/>
      <c r="I7" s="504"/>
      <c r="J7" s="504"/>
    </row>
    <row r="8" spans="1:10" ht="18.75">
      <c r="A8" s="162"/>
      <c r="B8" s="162"/>
      <c r="C8" s="162"/>
      <c r="D8" s="162"/>
      <c r="E8" s="163"/>
      <c r="F8" s="162"/>
      <c r="G8" s="162"/>
      <c r="H8" s="162"/>
      <c r="I8" s="162"/>
      <c r="J8" s="162"/>
    </row>
    <row r="9" spans="1:11" ht="15">
      <c r="A9" s="164" t="s">
        <v>358</v>
      </c>
      <c r="B9" s="165"/>
      <c r="C9" s="165"/>
      <c r="D9" s="165"/>
      <c r="E9" s="166"/>
      <c r="F9" s="165"/>
      <c r="G9" s="167"/>
      <c r="H9" s="485"/>
      <c r="I9" s="485"/>
      <c r="J9" s="485"/>
      <c r="K9" s="486" t="s">
        <v>858</v>
      </c>
    </row>
    <row r="10" spans="1:11" ht="15" customHeight="1">
      <c r="A10" s="487" t="s">
        <v>0</v>
      </c>
      <c r="B10" s="487" t="s">
        <v>681</v>
      </c>
      <c r="C10" s="487" t="s">
        <v>1</v>
      </c>
      <c r="D10" s="487" t="s">
        <v>2</v>
      </c>
      <c r="E10" s="487" t="s">
        <v>3</v>
      </c>
      <c r="F10" s="488" t="s">
        <v>692</v>
      </c>
      <c r="G10" s="497" t="s">
        <v>691</v>
      </c>
      <c r="H10" s="498" t="s">
        <v>690</v>
      </c>
      <c r="I10" s="498" t="s">
        <v>656</v>
      </c>
      <c r="J10" s="498" t="s">
        <v>800</v>
      </c>
      <c r="K10" s="526"/>
    </row>
    <row r="11" spans="1:11" ht="32.25" customHeight="1">
      <c r="A11" s="487"/>
      <c r="B11" s="487"/>
      <c r="C11" s="487"/>
      <c r="D11" s="487"/>
      <c r="E11" s="487"/>
      <c r="F11" s="488"/>
      <c r="G11" s="523"/>
      <c r="H11" s="499"/>
      <c r="I11" s="500"/>
      <c r="J11" s="500"/>
      <c r="K11" s="526"/>
    </row>
    <row r="12" spans="1:11" ht="15">
      <c r="A12" s="299" t="s">
        <v>4</v>
      </c>
      <c r="B12" s="228" t="s">
        <v>5</v>
      </c>
      <c r="C12" s="228"/>
      <c r="D12" s="228"/>
      <c r="E12" s="228"/>
      <c r="F12" s="229"/>
      <c r="G12" s="170">
        <f>SUM(G13:G17)</f>
        <v>90000</v>
      </c>
      <c r="H12" s="170"/>
      <c r="I12" s="170"/>
      <c r="J12" s="300">
        <f>COUNTIF(J13:J17,"x")</f>
        <v>1</v>
      </c>
      <c r="K12" s="219">
        <f>K16</f>
        <v>19000</v>
      </c>
    </row>
    <row r="13" spans="1:11" ht="15">
      <c r="A13" s="180">
        <v>1</v>
      </c>
      <c r="B13" s="301" t="s">
        <v>82</v>
      </c>
      <c r="C13" s="301" t="s">
        <v>83</v>
      </c>
      <c r="D13" s="301" t="s">
        <v>84</v>
      </c>
      <c r="E13" s="301" t="s">
        <v>85</v>
      </c>
      <c r="F13" s="302" t="s">
        <v>979</v>
      </c>
      <c r="G13" s="303">
        <v>10000</v>
      </c>
      <c r="H13" s="304"/>
      <c r="I13" s="305" t="s">
        <v>689</v>
      </c>
      <c r="J13" s="306"/>
      <c r="K13" s="307"/>
    </row>
    <row r="14" spans="1:11" ht="15">
      <c r="A14" s="180">
        <v>2</v>
      </c>
      <c r="B14" s="180" t="s">
        <v>98</v>
      </c>
      <c r="C14" s="180"/>
      <c r="D14" s="180" t="s">
        <v>97</v>
      </c>
      <c r="E14" s="180" t="s">
        <v>99</v>
      </c>
      <c r="F14" s="182" t="s">
        <v>980</v>
      </c>
      <c r="G14" s="199">
        <v>11000</v>
      </c>
      <c r="H14" s="261"/>
      <c r="I14" s="239" t="s">
        <v>689</v>
      </c>
      <c r="J14" s="260"/>
      <c r="K14" s="191"/>
    </row>
    <row r="15" spans="1:11" ht="15">
      <c r="A15" s="180">
        <v>3</v>
      </c>
      <c r="B15" s="189"/>
      <c r="C15" s="189" t="s">
        <v>104</v>
      </c>
      <c r="D15" s="189" t="s">
        <v>102</v>
      </c>
      <c r="E15" s="180"/>
      <c r="F15" s="189" t="s">
        <v>901</v>
      </c>
      <c r="G15" s="190">
        <v>35000</v>
      </c>
      <c r="H15" s="238"/>
      <c r="I15" s="239" t="s">
        <v>689</v>
      </c>
      <c r="J15" s="240"/>
      <c r="K15" s="191"/>
    </row>
    <row r="16" spans="1:12" ht="15">
      <c r="A16" s="180">
        <v>4</v>
      </c>
      <c r="B16" s="180" t="s">
        <v>96</v>
      </c>
      <c r="C16" s="180"/>
      <c r="D16" s="180" t="s">
        <v>97</v>
      </c>
      <c r="E16" s="180"/>
      <c r="F16" s="182" t="s">
        <v>981</v>
      </c>
      <c r="G16" s="184">
        <v>19000</v>
      </c>
      <c r="H16" s="259"/>
      <c r="I16" s="239" t="s">
        <v>689</v>
      </c>
      <c r="J16" s="260" t="s">
        <v>689</v>
      </c>
      <c r="K16" s="188">
        <f>G16</f>
        <v>19000</v>
      </c>
      <c r="L16" s="295">
        <f>G16+G19+G20+G21+G26</f>
        <v>57000</v>
      </c>
    </row>
    <row r="17" spans="1:11" ht="15">
      <c r="A17" s="210">
        <v>5</v>
      </c>
      <c r="B17" s="209"/>
      <c r="C17" s="209" t="s">
        <v>101</v>
      </c>
      <c r="D17" s="209" t="s">
        <v>102</v>
      </c>
      <c r="E17" s="210"/>
      <c r="F17" s="209" t="s">
        <v>901</v>
      </c>
      <c r="G17" s="211">
        <v>15000</v>
      </c>
      <c r="H17" s="244"/>
      <c r="I17" s="245" t="s">
        <v>689</v>
      </c>
      <c r="J17" s="246"/>
      <c r="K17" s="215"/>
    </row>
    <row r="18" spans="1:11" ht="15">
      <c r="A18" s="228" t="s">
        <v>105</v>
      </c>
      <c r="B18" s="228" t="s">
        <v>217</v>
      </c>
      <c r="C18" s="228"/>
      <c r="D18" s="228"/>
      <c r="E18" s="228"/>
      <c r="F18" s="229"/>
      <c r="G18" s="251">
        <f>SUM(G19:G24)</f>
        <v>39000</v>
      </c>
      <c r="H18" s="252"/>
      <c r="I18" s="252"/>
      <c r="J18" s="218">
        <f>COUNTIF(J19:J24,"x")</f>
        <v>3</v>
      </c>
      <c r="K18" s="219">
        <f>K20+K21</f>
        <v>15000</v>
      </c>
    </row>
    <row r="19" spans="1:11" ht="48.75" customHeight="1">
      <c r="A19" s="174">
        <v>1</v>
      </c>
      <c r="B19" s="175" t="s">
        <v>838</v>
      </c>
      <c r="C19" s="174" t="s">
        <v>332</v>
      </c>
      <c r="D19" s="174" t="s">
        <v>333</v>
      </c>
      <c r="E19" s="174" t="s">
        <v>334</v>
      </c>
      <c r="F19" s="254" t="s">
        <v>982</v>
      </c>
      <c r="G19" s="255">
        <v>20000</v>
      </c>
      <c r="H19" s="256"/>
      <c r="I19" s="235" t="s">
        <v>689</v>
      </c>
      <c r="J19" s="257" t="s">
        <v>689</v>
      </c>
      <c r="K19" s="258"/>
    </row>
    <row r="20" spans="1:11" ht="15">
      <c r="A20" s="180">
        <v>2</v>
      </c>
      <c r="B20" s="180" t="s">
        <v>310</v>
      </c>
      <c r="C20" s="180" t="s">
        <v>311</v>
      </c>
      <c r="D20" s="180" t="s">
        <v>308</v>
      </c>
      <c r="E20" s="180" t="s">
        <v>312</v>
      </c>
      <c r="F20" s="186" t="s">
        <v>979</v>
      </c>
      <c r="G20" s="184">
        <v>10000</v>
      </c>
      <c r="H20" s="259"/>
      <c r="I20" s="239" t="s">
        <v>689</v>
      </c>
      <c r="J20" s="260" t="s">
        <v>689</v>
      </c>
      <c r="K20" s="188">
        <f>G20</f>
        <v>10000</v>
      </c>
    </row>
    <row r="21" spans="1:11" ht="15">
      <c r="A21" s="180">
        <v>3</v>
      </c>
      <c r="B21" s="180" t="s">
        <v>329</v>
      </c>
      <c r="C21" s="180" t="s">
        <v>330</v>
      </c>
      <c r="D21" s="180" t="s">
        <v>331</v>
      </c>
      <c r="E21" s="180"/>
      <c r="F21" s="186" t="s">
        <v>983</v>
      </c>
      <c r="G21" s="184">
        <v>5000</v>
      </c>
      <c r="H21" s="259"/>
      <c r="I21" s="239" t="s">
        <v>689</v>
      </c>
      <c r="J21" s="260" t="s">
        <v>689</v>
      </c>
      <c r="K21" s="188">
        <f>G21</f>
        <v>5000</v>
      </c>
    </row>
    <row r="22" spans="1:11" ht="15">
      <c r="A22" s="180">
        <v>4</v>
      </c>
      <c r="B22" s="180"/>
      <c r="C22" s="180" t="s">
        <v>324</v>
      </c>
      <c r="D22" s="180" t="s">
        <v>308</v>
      </c>
      <c r="E22" s="180"/>
      <c r="F22" s="226" t="s">
        <v>984</v>
      </c>
      <c r="G22" s="265">
        <v>1000</v>
      </c>
      <c r="H22" s="200"/>
      <c r="I22" s="239" t="s">
        <v>689</v>
      </c>
      <c r="J22" s="187"/>
      <c r="K22" s="191"/>
    </row>
    <row r="23" spans="1:11" ht="15">
      <c r="A23" s="180">
        <v>5</v>
      </c>
      <c r="B23" s="189" t="s">
        <v>252</v>
      </c>
      <c r="C23" s="189" t="s">
        <v>253</v>
      </c>
      <c r="D23" s="189" t="s">
        <v>246</v>
      </c>
      <c r="E23" s="180" t="s">
        <v>254</v>
      </c>
      <c r="F23" s="264" t="s">
        <v>985</v>
      </c>
      <c r="G23" s="190">
        <v>2000</v>
      </c>
      <c r="H23" s="238" t="s">
        <v>689</v>
      </c>
      <c r="I23" s="238"/>
      <c r="J23" s="240"/>
      <c r="K23" s="191"/>
    </row>
    <row r="24" spans="1:11" ht="15">
      <c r="A24" s="210">
        <v>6</v>
      </c>
      <c r="B24" s="209"/>
      <c r="C24" s="209" t="s">
        <v>241</v>
      </c>
      <c r="D24" s="209" t="s">
        <v>242</v>
      </c>
      <c r="E24" s="210" t="s">
        <v>243</v>
      </c>
      <c r="F24" s="296" t="s">
        <v>984</v>
      </c>
      <c r="G24" s="211">
        <v>1000</v>
      </c>
      <c r="H24" s="244"/>
      <c r="I24" s="245" t="s">
        <v>689</v>
      </c>
      <c r="J24" s="246"/>
      <c r="K24" s="215"/>
    </row>
    <row r="25" spans="1:11" ht="15">
      <c r="A25" s="308" t="s">
        <v>155</v>
      </c>
      <c r="B25" s="309" t="s">
        <v>106</v>
      </c>
      <c r="C25" s="310"/>
      <c r="D25" s="311"/>
      <c r="E25" s="312"/>
      <c r="F25" s="313"/>
      <c r="G25" s="314">
        <f>G26</f>
        <v>3000</v>
      </c>
      <c r="H25" s="315"/>
      <c r="I25" s="316"/>
      <c r="J25" s="317">
        <f>COUNTIF(J26,"x")</f>
        <v>1</v>
      </c>
      <c r="K25" s="318">
        <f>G25</f>
        <v>3000</v>
      </c>
    </row>
    <row r="26" spans="1:11" ht="30">
      <c r="A26" s="42">
        <v>1</v>
      </c>
      <c r="B26" s="111" t="s">
        <v>658</v>
      </c>
      <c r="C26" s="42" t="s">
        <v>112</v>
      </c>
      <c r="D26" s="42" t="s">
        <v>113</v>
      </c>
      <c r="E26" s="42" t="s">
        <v>114</v>
      </c>
      <c r="F26" s="111" t="s">
        <v>986</v>
      </c>
      <c r="G26" s="54">
        <v>3000</v>
      </c>
      <c r="H26" s="26"/>
      <c r="I26" s="26" t="s">
        <v>689</v>
      </c>
      <c r="J26" s="8" t="s">
        <v>689</v>
      </c>
      <c r="K26" s="319">
        <f>K25</f>
        <v>3000</v>
      </c>
    </row>
    <row r="27" spans="1:11" ht="15">
      <c r="A27" s="527" t="s">
        <v>933</v>
      </c>
      <c r="B27" s="528"/>
      <c r="C27" s="529"/>
      <c r="D27" s="501">
        <v>12</v>
      </c>
      <c r="E27" s="502"/>
      <c r="F27" s="275" t="s">
        <v>794</v>
      </c>
      <c r="G27" s="59">
        <f>G12+G18+G25</f>
        <v>132000</v>
      </c>
      <c r="H27" s="59"/>
      <c r="I27" s="59"/>
      <c r="J27" s="276">
        <f>J12+J18+J25</f>
        <v>5</v>
      </c>
      <c r="K27" s="59">
        <f>K12+K18+K25</f>
        <v>37000</v>
      </c>
    </row>
    <row r="28" spans="1:10" ht="15">
      <c r="A28" s="119"/>
      <c r="B28" s="119"/>
      <c r="C28" s="119"/>
      <c r="D28" s="277"/>
      <c r="E28" s="277"/>
      <c r="F28" s="278"/>
      <c r="G28" s="121"/>
      <c r="H28" s="121"/>
      <c r="I28" s="121"/>
      <c r="J28" s="121"/>
    </row>
    <row r="29" spans="1:10" ht="15" customHeight="1">
      <c r="A29" s="122"/>
      <c r="B29" s="123"/>
      <c r="C29" s="124"/>
      <c r="D29" s="125"/>
      <c r="E29" s="125"/>
      <c r="F29" s="126"/>
      <c r="G29" s="127"/>
      <c r="H29" s="127"/>
      <c r="I29" s="127"/>
      <c r="J29" s="127"/>
    </row>
    <row r="30" spans="1:10" ht="15.75" customHeight="1">
      <c r="A30" s="122"/>
      <c r="B30" s="514" t="s">
        <v>855</v>
      </c>
      <c r="C30" s="519" t="s">
        <v>856</v>
      </c>
      <c r="D30" s="519"/>
      <c r="E30" s="519"/>
      <c r="F30" s="519"/>
      <c r="G30" s="519"/>
      <c r="H30" s="519"/>
      <c r="I30" s="519"/>
      <c r="J30" s="519"/>
    </row>
    <row r="31" spans="1:10" ht="16.5" customHeight="1">
      <c r="A31" s="279"/>
      <c r="B31" s="514"/>
      <c r="C31" s="519" t="s">
        <v>857</v>
      </c>
      <c r="D31" s="519"/>
      <c r="E31" s="519"/>
      <c r="F31" s="519"/>
      <c r="G31" s="519"/>
      <c r="H31" s="519"/>
      <c r="I31" s="519"/>
      <c r="J31" s="519"/>
    </row>
  </sheetData>
  <sheetProtection/>
  <mergeCells count="25">
    <mergeCell ref="A4:C4"/>
    <mergeCell ref="F4:J4"/>
    <mergeCell ref="A2:C2"/>
    <mergeCell ref="D2:J2"/>
    <mergeCell ref="A3:C3"/>
    <mergeCell ref="D3:J3"/>
    <mergeCell ref="A5:J5"/>
    <mergeCell ref="A7:J7"/>
    <mergeCell ref="H9:J9"/>
    <mergeCell ref="K9:K11"/>
    <mergeCell ref="A10:A11"/>
    <mergeCell ref="B10:B11"/>
    <mergeCell ref="C10:C11"/>
    <mergeCell ref="D10:D11"/>
    <mergeCell ref="E10:E11"/>
    <mergeCell ref="F10:F11"/>
    <mergeCell ref="B30:B31"/>
    <mergeCell ref="C30:J30"/>
    <mergeCell ref="C31:J31"/>
    <mergeCell ref="G10:G11"/>
    <mergeCell ref="H10:H11"/>
    <mergeCell ref="I10:I11"/>
    <mergeCell ref="J10:J11"/>
    <mergeCell ref="A27:C27"/>
    <mergeCell ref="D27:E27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30"/>
  <sheetViews>
    <sheetView zoomScalePageLayoutView="0" workbookViewId="0" topLeftCell="A1">
      <selection activeCell="A18" sqref="A18:A21"/>
    </sheetView>
  </sheetViews>
  <sheetFormatPr defaultColWidth="9.140625" defaultRowHeight="15"/>
  <cols>
    <col min="1" max="1" width="3.421875" style="320" customWidth="1"/>
    <col min="2" max="2" width="16.7109375" style="321" customWidth="1"/>
    <col min="3" max="3" width="22.8515625" style="321" customWidth="1"/>
    <col min="4" max="4" width="27.421875" style="321" customWidth="1"/>
    <col min="5" max="5" width="14.421875" style="322" customWidth="1"/>
    <col min="6" max="6" width="24.00390625" style="321" customWidth="1"/>
    <col min="7" max="7" width="11.00390625" style="320" customWidth="1"/>
    <col min="8" max="8" width="6.7109375" style="320" hidden="1" customWidth="1"/>
    <col min="9" max="9" width="5.8515625" style="320" hidden="1" customWidth="1"/>
    <col min="10" max="10" width="6.140625" style="320" customWidth="1"/>
    <col min="11" max="11" width="18.140625" style="320" customWidth="1"/>
    <col min="12" max="16384" width="9.140625" style="320" customWidth="1"/>
  </cols>
  <sheetData>
    <row r="1" ht="11.25" customHeight="1"/>
    <row r="2" spans="1:10" ht="18.75">
      <c r="A2" s="545" t="s">
        <v>755</v>
      </c>
      <c r="B2" s="545"/>
      <c r="C2" s="545"/>
      <c r="D2" s="547" t="s">
        <v>756</v>
      </c>
      <c r="E2" s="547"/>
      <c r="F2" s="547"/>
      <c r="G2" s="547"/>
      <c r="H2" s="547"/>
      <c r="I2" s="547"/>
      <c r="J2" s="547"/>
    </row>
    <row r="3" spans="1:10" ht="18.75">
      <c r="A3" s="547" t="s">
        <v>752</v>
      </c>
      <c r="B3" s="547"/>
      <c r="C3" s="547"/>
      <c r="D3" s="547" t="s">
        <v>753</v>
      </c>
      <c r="E3" s="547"/>
      <c r="F3" s="547"/>
      <c r="G3" s="547"/>
      <c r="H3" s="547"/>
      <c r="I3" s="547"/>
      <c r="J3" s="547"/>
    </row>
    <row r="4" spans="1:10" ht="18.75">
      <c r="A4" s="545"/>
      <c r="B4" s="545"/>
      <c r="C4" s="545"/>
      <c r="D4" s="323"/>
      <c r="E4" s="324"/>
      <c r="F4" s="545"/>
      <c r="G4" s="545"/>
      <c r="H4" s="545"/>
      <c r="I4" s="545"/>
      <c r="J4" s="545"/>
    </row>
    <row r="5" spans="1:10" ht="18.75">
      <c r="A5" s="545" t="s">
        <v>754</v>
      </c>
      <c r="B5" s="545"/>
      <c r="C5" s="545"/>
      <c r="D5" s="545"/>
      <c r="E5" s="545"/>
      <c r="F5" s="545"/>
      <c r="G5" s="545"/>
      <c r="H5" s="545"/>
      <c r="I5" s="545"/>
      <c r="J5" s="545"/>
    </row>
    <row r="6" spans="1:10" ht="16.5">
      <c r="A6" s="325"/>
      <c r="B6" s="325"/>
      <c r="C6" s="325"/>
      <c r="D6" s="325"/>
      <c r="E6" s="326"/>
      <c r="F6" s="325"/>
      <c r="G6" s="325"/>
      <c r="H6" s="325"/>
      <c r="I6" s="325"/>
      <c r="J6" s="325"/>
    </row>
    <row r="7" spans="1:10" ht="39" customHeight="1">
      <c r="A7" s="546" t="s">
        <v>987</v>
      </c>
      <c r="B7" s="546"/>
      <c r="C7" s="546"/>
      <c r="D7" s="546"/>
      <c r="E7" s="546"/>
      <c r="F7" s="546"/>
      <c r="G7" s="546"/>
      <c r="H7" s="546"/>
      <c r="I7" s="546"/>
      <c r="J7" s="546"/>
    </row>
    <row r="8" spans="1:10" ht="18.75">
      <c r="A8" s="327"/>
      <c r="B8" s="327"/>
      <c r="C8" s="327"/>
      <c r="D8" s="327"/>
      <c r="E8" s="328"/>
      <c r="F8" s="327"/>
      <c r="G8" s="327"/>
      <c r="H8" s="327"/>
      <c r="I8" s="327"/>
      <c r="J8" s="327"/>
    </row>
    <row r="9" spans="1:11" ht="31.5" customHeight="1">
      <c r="A9" s="544" t="s">
        <v>0</v>
      </c>
      <c r="B9" s="544" t="s">
        <v>681</v>
      </c>
      <c r="C9" s="544" t="s">
        <v>1</v>
      </c>
      <c r="D9" s="544" t="s">
        <v>2</v>
      </c>
      <c r="E9" s="544" t="s">
        <v>3</v>
      </c>
      <c r="F9" s="535" t="s">
        <v>692</v>
      </c>
      <c r="G9" s="536" t="s">
        <v>1034</v>
      </c>
      <c r="H9" s="538" t="s">
        <v>690</v>
      </c>
      <c r="I9" s="538" t="s">
        <v>656</v>
      </c>
      <c r="J9" s="538" t="s">
        <v>800</v>
      </c>
      <c r="K9" s="541" t="s">
        <v>1035</v>
      </c>
    </row>
    <row r="10" spans="1:11" ht="15">
      <c r="A10" s="544"/>
      <c r="B10" s="544"/>
      <c r="C10" s="544"/>
      <c r="D10" s="544"/>
      <c r="E10" s="544"/>
      <c r="F10" s="535"/>
      <c r="G10" s="537"/>
      <c r="H10" s="539"/>
      <c r="I10" s="540"/>
      <c r="J10" s="540"/>
      <c r="K10" s="541"/>
    </row>
    <row r="11" spans="1:11" ht="15">
      <c r="A11" s="331" t="s">
        <v>4</v>
      </c>
      <c r="B11" s="331" t="s">
        <v>358</v>
      </c>
      <c r="C11" s="331"/>
      <c r="D11" s="331"/>
      <c r="E11" s="331"/>
      <c r="F11" s="332"/>
      <c r="G11" s="333">
        <f>SUM(G12:G12)</f>
        <v>10000</v>
      </c>
      <c r="H11" s="333"/>
      <c r="I11" s="333"/>
      <c r="J11" s="334">
        <f>COUNTIF(J12,"x")</f>
        <v>1</v>
      </c>
      <c r="K11" s="335">
        <f>K12</f>
        <v>10000</v>
      </c>
    </row>
    <row r="12" spans="1:11" ht="30">
      <c r="A12" s="336">
        <v>1</v>
      </c>
      <c r="B12" s="337"/>
      <c r="C12" s="338" t="s">
        <v>736</v>
      </c>
      <c r="D12" s="336" t="s">
        <v>407</v>
      </c>
      <c r="E12" s="336" t="s">
        <v>408</v>
      </c>
      <c r="F12" s="339" t="s">
        <v>988</v>
      </c>
      <c r="G12" s="340">
        <v>10000</v>
      </c>
      <c r="H12" s="341"/>
      <c r="I12" s="342" t="s">
        <v>689</v>
      </c>
      <c r="J12" s="343" t="s">
        <v>689</v>
      </c>
      <c r="K12" s="344">
        <f>G12</f>
        <v>10000</v>
      </c>
    </row>
    <row r="13" spans="1:11" ht="15">
      <c r="A13" s="331" t="s">
        <v>105</v>
      </c>
      <c r="B13" s="331" t="s">
        <v>217</v>
      </c>
      <c r="C13" s="331"/>
      <c r="D13" s="331"/>
      <c r="E13" s="331"/>
      <c r="F13" s="332"/>
      <c r="G13" s="345">
        <f>SUM(G14:G21)</f>
        <v>61000</v>
      </c>
      <c r="H13" s="346"/>
      <c r="I13" s="346"/>
      <c r="J13" s="347">
        <f>COUNTIF(J14:J18,"x")</f>
        <v>4</v>
      </c>
      <c r="K13" s="335">
        <f>SUM(K14:K21)</f>
        <v>55000</v>
      </c>
    </row>
    <row r="14" spans="1:11" ht="30">
      <c r="A14" s="348">
        <v>1</v>
      </c>
      <c r="B14" s="349" t="s">
        <v>838</v>
      </c>
      <c r="C14" s="348" t="s">
        <v>332</v>
      </c>
      <c r="D14" s="348" t="s">
        <v>333</v>
      </c>
      <c r="E14" s="348" t="s">
        <v>334</v>
      </c>
      <c r="F14" s="350" t="s">
        <v>989</v>
      </c>
      <c r="G14" s="351">
        <v>10000</v>
      </c>
      <c r="H14" s="352"/>
      <c r="I14" s="353" t="s">
        <v>689</v>
      </c>
      <c r="J14" s="354" t="s">
        <v>689</v>
      </c>
      <c r="K14" s="473">
        <f>G14</f>
        <v>10000</v>
      </c>
    </row>
    <row r="15" spans="1:11" ht="15">
      <c r="A15" s="355">
        <v>2</v>
      </c>
      <c r="B15" s="356" t="s">
        <v>259</v>
      </c>
      <c r="C15" s="355" t="s">
        <v>260</v>
      </c>
      <c r="D15" s="355" t="s">
        <v>246</v>
      </c>
      <c r="E15" s="355" t="s">
        <v>261</v>
      </c>
      <c r="F15" s="357" t="s">
        <v>990</v>
      </c>
      <c r="G15" s="358">
        <v>1000</v>
      </c>
      <c r="H15" s="359" t="s">
        <v>689</v>
      </c>
      <c r="I15" s="359"/>
      <c r="J15" s="360" t="s">
        <v>689</v>
      </c>
      <c r="K15" s="361">
        <f>G15</f>
        <v>1000</v>
      </c>
    </row>
    <row r="16" spans="1:11" ht="15">
      <c r="A16" s="348">
        <v>3</v>
      </c>
      <c r="B16" s="52" t="s">
        <v>325</v>
      </c>
      <c r="C16" s="52" t="s">
        <v>326</v>
      </c>
      <c r="D16" s="52" t="s">
        <v>327</v>
      </c>
      <c r="E16" s="75" t="s">
        <v>328</v>
      </c>
      <c r="F16" s="71" t="s">
        <v>1070</v>
      </c>
      <c r="G16" s="12">
        <v>10000</v>
      </c>
      <c r="H16" s="10"/>
      <c r="I16" s="7" t="s">
        <v>689</v>
      </c>
      <c r="J16" s="13" t="s">
        <v>689</v>
      </c>
      <c r="K16" s="479">
        <v>10000</v>
      </c>
    </row>
    <row r="17" spans="1:11" ht="15">
      <c r="A17" s="355">
        <v>4</v>
      </c>
      <c r="B17" s="52" t="s">
        <v>232</v>
      </c>
      <c r="C17" s="52" t="s">
        <v>233</v>
      </c>
      <c r="D17" s="52" t="s">
        <v>234</v>
      </c>
      <c r="E17" s="75" t="s">
        <v>235</v>
      </c>
      <c r="F17" s="480" t="s">
        <v>1073</v>
      </c>
      <c r="G17" s="12">
        <v>10000</v>
      </c>
      <c r="H17" s="10"/>
      <c r="I17" s="7" t="s">
        <v>689</v>
      </c>
      <c r="J17" s="13" t="s">
        <v>689</v>
      </c>
      <c r="K17" s="479">
        <v>10000</v>
      </c>
    </row>
    <row r="18" spans="1:11" ht="15">
      <c r="A18" s="348">
        <v>5</v>
      </c>
      <c r="B18" s="363"/>
      <c r="C18" s="363" t="s">
        <v>227</v>
      </c>
      <c r="D18" s="363" t="s">
        <v>228</v>
      </c>
      <c r="E18" s="362" t="s">
        <v>229</v>
      </c>
      <c r="F18" s="364" t="s">
        <v>990</v>
      </c>
      <c r="G18" s="365">
        <v>1000</v>
      </c>
      <c r="H18" s="366" t="s">
        <v>689</v>
      </c>
      <c r="I18" s="367"/>
      <c r="J18" s="368"/>
      <c r="K18" s="369"/>
    </row>
    <row r="19" spans="1:11" ht="30">
      <c r="A19" s="355">
        <v>6</v>
      </c>
      <c r="B19" s="52"/>
      <c r="C19" s="52" t="s">
        <v>1075</v>
      </c>
      <c r="D19" s="71" t="s">
        <v>1076</v>
      </c>
      <c r="E19" s="76" t="s">
        <v>1077</v>
      </c>
      <c r="F19" s="52" t="s">
        <v>1079</v>
      </c>
      <c r="G19" s="12">
        <v>15000</v>
      </c>
      <c r="H19" s="20"/>
      <c r="I19" s="7" t="s">
        <v>689</v>
      </c>
      <c r="J19" s="21" t="s">
        <v>689</v>
      </c>
      <c r="K19" s="481">
        <v>10000</v>
      </c>
    </row>
    <row r="20" spans="1:11" ht="15">
      <c r="A20" s="348">
        <v>7</v>
      </c>
      <c r="B20" s="75" t="s">
        <v>329</v>
      </c>
      <c r="C20" s="75" t="s">
        <v>330</v>
      </c>
      <c r="D20" s="75" t="s">
        <v>331</v>
      </c>
      <c r="E20" s="75"/>
      <c r="F20" s="107" t="s">
        <v>1079</v>
      </c>
      <c r="G20" s="9">
        <v>10000</v>
      </c>
      <c r="H20" s="18"/>
      <c r="I20" s="7" t="s">
        <v>689</v>
      </c>
      <c r="J20" s="11" t="s">
        <v>689</v>
      </c>
      <c r="K20" s="481">
        <v>10000</v>
      </c>
    </row>
    <row r="21" spans="1:11" ht="15">
      <c r="A21" s="348">
        <v>8</v>
      </c>
      <c r="B21" s="52" t="s">
        <v>885</v>
      </c>
      <c r="C21" s="52" t="s">
        <v>881</v>
      </c>
      <c r="D21" s="52" t="s">
        <v>882</v>
      </c>
      <c r="E21" s="52">
        <v>1667907057</v>
      </c>
      <c r="F21" s="71" t="s">
        <v>1046</v>
      </c>
      <c r="G21" s="12">
        <v>4000</v>
      </c>
      <c r="H21" s="20"/>
      <c r="I21" s="7" t="s">
        <v>689</v>
      </c>
      <c r="J21" s="133" t="s">
        <v>689</v>
      </c>
      <c r="K21" s="344">
        <f>G21</f>
        <v>4000</v>
      </c>
    </row>
    <row r="22" spans="1:11" ht="15">
      <c r="A22" s="331" t="s">
        <v>155</v>
      </c>
      <c r="B22" s="370" t="s">
        <v>501</v>
      </c>
      <c r="C22" s="370"/>
      <c r="D22" s="370"/>
      <c r="E22" s="331"/>
      <c r="F22" s="371"/>
      <c r="G22" s="372">
        <f>SUM(G23:G24)</f>
        <v>135000</v>
      </c>
      <c r="H22" s="373"/>
      <c r="I22" s="346"/>
      <c r="J22" s="347">
        <f>COUNTIF(J23:J24,"x")</f>
        <v>2</v>
      </c>
      <c r="K22" s="335">
        <f>SUM(K23:K24)</f>
        <v>135000</v>
      </c>
    </row>
    <row r="23" spans="1:11" ht="15">
      <c r="A23" s="378">
        <v>1</v>
      </c>
      <c r="B23" s="321" t="s">
        <v>1036</v>
      </c>
      <c r="C23" s="330" t="s">
        <v>1036</v>
      </c>
      <c r="D23" s="329" t="s">
        <v>1037</v>
      </c>
      <c r="E23" s="329"/>
      <c r="F23" s="374" t="s">
        <v>1038</v>
      </c>
      <c r="G23" s="375">
        <v>115000</v>
      </c>
      <c r="H23" s="376"/>
      <c r="I23" s="377" t="s">
        <v>689</v>
      </c>
      <c r="J23" s="378" t="s">
        <v>689</v>
      </c>
      <c r="K23" s="474">
        <f>G23</f>
        <v>115000</v>
      </c>
    </row>
    <row r="24" spans="1:11" ht="15">
      <c r="A24" s="378">
        <v>2</v>
      </c>
      <c r="B24" s="104" t="s">
        <v>888</v>
      </c>
      <c r="C24" s="104" t="s">
        <v>891</v>
      </c>
      <c r="D24" s="104" t="s">
        <v>889</v>
      </c>
      <c r="E24" s="104"/>
      <c r="F24" s="104" t="s">
        <v>1042</v>
      </c>
      <c r="G24" s="375">
        <v>20000</v>
      </c>
      <c r="H24" s="104"/>
      <c r="I24" s="104" t="s">
        <v>689</v>
      </c>
      <c r="J24" s="104" t="s">
        <v>689</v>
      </c>
      <c r="K24" s="474">
        <f>G24</f>
        <v>20000</v>
      </c>
    </row>
    <row r="25" spans="1:11" ht="15">
      <c r="A25" s="379" t="s">
        <v>216</v>
      </c>
      <c r="B25" s="380" t="s">
        <v>599</v>
      </c>
      <c r="C25" s="380"/>
      <c r="D25" s="380"/>
      <c r="E25" s="379"/>
      <c r="F25" s="381"/>
      <c r="G25" s="382">
        <f>G26</f>
        <v>100000</v>
      </c>
      <c r="H25" s="383"/>
      <c r="I25" s="384"/>
      <c r="J25" s="385">
        <f>COUNTIF(J26,"x")</f>
        <v>1</v>
      </c>
      <c r="K25" s="475">
        <f>K26</f>
        <v>100000</v>
      </c>
    </row>
    <row r="26" spans="1:11" ht="15">
      <c r="A26" s="330">
        <v>1</v>
      </c>
      <c r="B26" s="329" t="s">
        <v>1039</v>
      </c>
      <c r="C26" s="329" t="s">
        <v>1039</v>
      </c>
      <c r="D26" s="329" t="s">
        <v>1040</v>
      </c>
      <c r="E26" s="330"/>
      <c r="F26" s="374" t="s">
        <v>1041</v>
      </c>
      <c r="G26" s="375">
        <v>100000</v>
      </c>
      <c r="H26" s="376"/>
      <c r="I26" s="377" t="s">
        <v>689</v>
      </c>
      <c r="J26" s="378" t="s">
        <v>689</v>
      </c>
      <c r="K26" s="474">
        <f>G26</f>
        <v>100000</v>
      </c>
    </row>
    <row r="27" spans="1:11" ht="15">
      <c r="A27" s="493" t="s">
        <v>795</v>
      </c>
      <c r="B27" s="494"/>
      <c r="C27" s="495"/>
      <c r="D27" s="493">
        <v>4</v>
      </c>
      <c r="E27" s="495"/>
      <c r="F27" s="334" t="s">
        <v>794</v>
      </c>
      <c r="G27" s="345">
        <f>G13+G11+G22+G25</f>
        <v>306000</v>
      </c>
      <c r="H27" s="345"/>
      <c r="I27" s="345"/>
      <c r="J27" s="346">
        <f>J11+J13+J22+J25</f>
        <v>8</v>
      </c>
      <c r="K27" s="345">
        <f>K13+K11+K22+K25</f>
        <v>300000</v>
      </c>
    </row>
    <row r="29" spans="1:10" ht="15.75">
      <c r="A29" s="386"/>
      <c r="B29" s="542" t="s">
        <v>855</v>
      </c>
      <c r="C29" s="543" t="s">
        <v>856</v>
      </c>
      <c r="D29" s="543"/>
      <c r="E29" s="543"/>
      <c r="F29" s="543"/>
      <c r="G29" s="543"/>
      <c r="H29" s="543"/>
      <c r="I29" s="543"/>
      <c r="J29" s="543"/>
    </row>
    <row r="30" spans="1:10" ht="15.75">
      <c r="A30" s="387"/>
      <c r="B30" s="542"/>
      <c r="C30" s="543" t="s">
        <v>857</v>
      </c>
      <c r="D30" s="543"/>
      <c r="E30" s="543"/>
      <c r="F30" s="543"/>
      <c r="G30" s="543"/>
      <c r="H30" s="543"/>
      <c r="I30" s="543"/>
      <c r="J30" s="543"/>
    </row>
    <row r="31" ht="15.75" customHeight="1"/>
    <row r="32" ht="16.5" customHeight="1"/>
    <row r="39" ht="29.25" customHeight="1"/>
  </sheetData>
  <sheetProtection/>
  <mergeCells count="24">
    <mergeCell ref="A5:J5"/>
    <mergeCell ref="A7:J7"/>
    <mergeCell ref="A2:C2"/>
    <mergeCell ref="D2:J2"/>
    <mergeCell ref="A3:C3"/>
    <mergeCell ref="D3:J3"/>
    <mergeCell ref="A4:C4"/>
    <mergeCell ref="F4:J4"/>
    <mergeCell ref="B29:B30"/>
    <mergeCell ref="C29:J29"/>
    <mergeCell ref="C30:J30"/>
    <mergeCell ref="A9:A10"/>
    <mergeCell ref="B9:B10"/>
    <mergeCell ref="C9:C10"/>
    <mergeCell ref="D9:D10"/>
    <mergeCell ref="E9:E10"/>
    <mergeCell ref="H9:H10"/>
    <mergeCell ref="I9:I10"/>
    <mergeCell ref="J9:J10"/>
    <mergeCell ref="K9:K10"/>
    <mergeCell ref="A27:C27"/>
    <mergeCell ref="D27:E27"/>
    <mergeCell ref="F9:F10"/>
    <mergeCell ref="G9:G10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28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3.421875" style="0" customWidth="1"/>
    <col min="2" max="2" width="15.00390625" style="74" customWidth="1"/>
    <col min="3" max="3" width="22.8515625" style="74" customWidth="1"/>
    <col min="4" max="4" width="26.140625" style="74" customWidth="1"/>
    <col min="5" max="5" width="14.421875" style="85" customWidth="1"/>
    <col min="6" max="6" width="22.7109375" style="74" customWidth="1"/>
    <col min="7" max="7" width="11.57421875" style="0" customWidth="1"/>
    <col min="8" max="8" width="6.7109375" style="0" hidden="1" customWidth="1"/>
    <col min="9" max="9" width="5.8515625" style="0" hidden="1" customWidth="1"/>
    <col min="10" max="10" width="6.140625" style="0" customWidth="1"/>
    <col min="11" max="11" width="18.140625" style="0" customWidth="1"/>
  </cols>
  <sheetData>
    <row r="1" ht="11.25" customHeight="1"/>
    <row r="2" spans="1:10" ht="18.75">
      <c r="A2" s="503" t="s">
        <v>755</v>
      </c>
      <c r="B2" s="503"/>
      <c r="C2" s="503"/>
      <c r="D2" s="489" t="s">
        <v>756</v>
      </c>
      <c r="E2" s="489"/>
      <c r="F2" s="489"/>
      <c r="G2" s="489"/>
      <c r="H2" s="489"/>
      <c r="I2" s="489"/>
      <c r="J2" s="489"/>
    </row>
    <row r="3" spans="1:10" ht="18.75">
      <c r="A3" s="489" t="s">
        <v>752</v>
      </c>
      <c r="B3" s="489"/>
      <c r="C3" s="489"/>
      <c r="D3" s="489" t="s">
        <v>753</v>
      </c>
      <c r="E3" s="489"/>
      <c r="F3" s="489"/>
      <c r="G3" s="489"/>
      <c r="H3" s="489"/>
      <c r="I3" s="489"/>
      <c r="J3" s="489"/>
    </row>
    <row r="4" spans="1:10" ht="18.75">
      <c r="A4" s="503"/>
      <c r="B4" s="503"/>
      <c r="C4" s="503"/>
      <c r="D4" s="158"/>
      <c r="E4" s="159"/>
      <c r="F4" s="503"/>
      <c r="G4" s="503"/>
      <c r="H4" s="503"/>
      <c r="I4" s="503"/>
      <c r="J4" s="503"/>
    </row>
    <row r="5" spans="1:10" ht="18.75">
      <c r="A5" s="503" t="s">
        <v>754</v>
      </c>
      <c r="B5" s="503"/>
      <c r="C5" s="503"/>
      <c r="D5" s="503"/>
      <c r="E5" s="503"/>
      <c r="F5" s="503"/>
      <c r="G5" s="503"/>
      <c r="H5" s="503"/>
      <c r="I5" s="503"/>
      <c r="J5" s="503"/>
    </row>
    <row r="6" spans="1:10" ht="16.5">
      <c r="A6" s="160"/>
      <c r="B6" s="160"/>
      <c r="C6" s="160"/>
      <c r="D6" s="160"/>
      <c r="E6" s="161"/>
      <c r="F6" s="160"/>
      <c r="G6" s="160"/>
      <c r="H6" s="160"/>
      <c r="I6" s="160"/>
      <c r="J6" s="160"/>
    </row>
    <row r="7" spans="1:10" ht="39" customHeight="1">
      <c r="A7" s="504" t="s">
        <v>836</v>
      </c>
      <c r="B7" s="504"/>
      <c r="C7" s="504"/>
      <c r="D7" s="504"/>
      <c r="E7" s="504"/>
      <c r="F7" s="504"/>
      <c r="G7" s="504"/>
      <c r="H7" s="504"/>
      <c r="I7" s="504"/>
      <c r="J7" s="504"/>
    </row>
    <row r="8" spans="1:10" ht="18.75">
      <c r="A8" s="162"/>
      <c r="B8" s="162"/>
      <c r="C8" s="162"/>
      <c r="D8" s="162"/>
      <c r="E8" s="163"/>
      <c r="F8" s="162"/>
      <c r="G8" s="162"/>
      <c r="H8" s="162"/>
      <c r="I8" s="162"/>
      <c r="J8" s="162"/>
    </row>
    <row r="9" spans="1:11" ht="15">
      <c r="A9" s="164" t="s">
        <v>358</v>
      </c>
      <c r="B9" s="165"/>
      <c r="C9" s="165"/>
      <c r="D9" s="165"/>
      <c r="E9" s="166"/>
      <c r="F9" s="165"/>
      <c r="G9" s="167"/>
      <c r="H9" s="485"/>
      <c r="I9" s="485"/>
      <c r="J9" s="485"/>
      <c r="K9" s="486" t="s">
        <v>858</v>
      </c>
    </row>
    <row r="10" spans="1:11" ht="15" customHeight="1">
      <c r="A10" s="487" t="s">
        <v>0</v>
      </c>
      <c r="B10" s="487" t="s">
        <v>681</v>
      </c>
      <c r="C10" s="487" t="s">
        <v>1</v>
      </c>
      <c r="D10" s="487" t="s">
        <v>2</v>
      </c>
      <c r="E10" s="487" t="s">
        <v>3</v>
      </c>
      <c r="F10" s="488" t="s">
        <v>692</v>
      </c>
      <c r="G10" s="497" t="s">
        <v>691</v>
      </c>
      <c r="H10" s="498" t="s">
        <v>690</v>
      </c>
      <c r="I10" s="498" t="s">
        <v>656</v>
      </c>
      <c r="J10" s="498" t="s">
        <v>800</v>
      </c>
      <c r="K10" s="526"/>
    </row>
    <row r="11" spans="1:11" ht="32.25" customHeight="1">
      <c r="A11" s="487"/>
      <c r="B11" s="487"/>
      <c r="C11" s="487"/>
      <c r="D11" s="487"/>
      <c r="E11" s="487"/>
      <c r="F11" s="488"/>
      <c r="G11" s="523"/>
      <c r="H11" s="499"/>
      <c r="I11" s="500"/>
      <c r="J11" s="500"/>
      <c r="K11" s="526"/>
    </row>
    <row r="12" spans="1:11" ht="15">
      <c r="A12" s="168" t="s">
        <v>4</v>
      </c>
      <c r="B12" s="168" t="s">
        <v>5</v>
      </c>
      <c r="C12" s="168"/>
      <c r="D12" s="168"/>
      <c r="E12" s="168"/>
      <c r="F12" s="169"/>
      <c r="G12" s="216">
        <f>SUM(G13:G14)</f>
        <v>225000</v>
      </c>
      <c r="H12" s="217"/>
      <c r="I12" s="217"/>
      <c r="J12" s="218">
        <f>COUNTIF(J13:J14,"x")</f>
        <v>1</v>
      </c>
      <c r="K12" s="219">
        <f>K13</f>
        <v>150000</v>
      </c>
    </row>
    <row r="13" spans="1:11" ht="15">
      <c r="A13" s="174">
        <v>1</v>
      </c>
      <c r="B13" s="174" t="s">
        <v>55</v>
      </c>
      <c r="C13" s="174" t="s">
        <v>56</v>
      </c>
      <c r="D13" s="174" t="s">
        <v>53</v>
      </c>
      <c r="E13" s="174" t="s">
        <v>57</v>
      </c>
      <c r="F13" s="175" t="s">
        <v>991</v>
      </c>
      <c r="G13" s="220">
        <v>150000</v>
      </c>
      <c r="H13" s="266"/>
      <c r="I13" s="235" t="s">
        <v>689</v>
      </c>
      <c r="J13" s="257" t="s">
        <v>689</v>
      </c>
      <c r="K13" s="222">
        <f>G13</f>
        <v>150000</v>
      </c>
    </row>
    <row r="14" spans="1:11" ht="15">
      <c r="A14" s="210">
        <v>2</v>
      </c>
      <c r="B14" s="209" t="s">
        <v>94</v>
      </c>
      <c r="C14" s="209"/>
      <c r="D14" s="209" t="s">
        <v>90</v>
      </c>
      <c r="E14" s="210" t="s">
        <v>95</v>
      </c>
      <c r="F14" s="209" t="s">
        <v>58</v>
      </c>
      <c r="G14" s="211">
        <v>75000</v>
      </c>
      <c r="H14" s="244"/>
      <c r="I14" s="245" t="s">
        <v>689</v>
      </c>
      <c r="J14" s="246"/>
      <c r="K14" s="215"/>
    </row>
    <row r="15" spans="1:11" ht="15">
      <c r="A15" s="228" t="s">
        <v>105</v>
      </c>
      <c r="B15" s="228" t="s">
        <v>217</v>
      </c>
      <c r="C15" s="228"/>
      <c r="D15" s="228"/>
      <c r="E15" s="228"/>
      <c r="F15" s="229"/>
      <c r="G15" s="251">
        <f>SUM(G16:G17)</f>
        <v>11000</v>
      </c>
      <c r="H15" s="252"/>
      <c r="I15" s="252"/>
      <c r="J15" s="218">
        <f>COUNTIF(J16:J17,"x")</f>
        <v>1</v>
      </c>
      <c r="K15" s="253"/>
    </row>
    <row r="16" spans="1:11" ht="48.75" customHeight="1">
      <c r="A16" s="174">
        <v>1</v>
      </c>
      <c r="B16" s="175" t="s">
        <v>838</v>
      </c>
      <c r="C16" s="174" t="s">
        <v>332</v>
      </c>
      <c r="D16" s="174" t="s">
        <v>333</v>
      </c>
      <c r="E16" s="174" t="s">
        <v>334</v>
      </c>
      <c r="F16" s="254" t="s">
        <v>992</v>
      </c>
      <c r="G16" s="255">
        <v>10000</v>
      </c>
      <c r="H16" s="256"/>
      <c r="I16" s="235" t="s">
        <v>689</v>
      </c>
      <c r="J16" s="257" t="s">
        <v>689</v>
      </c>
      <c r="K16" s="258"/>
    </row>
    <row r="17" spans="1:11" ht="15">
      <c r="A17" s="210">
        <v>2</v>
      </c>
      <c r="B17" s="210"/>
      <c r="C17" s="210" t="s">
        <v>324</v>
      </c>
      <c r="D17" s="210" t="s">
        <v>308</v>
      </c>
      <c r="E17" s="210"/>
      <c r="F17" s="388" t="s">
        <v>993</v>
      </c>
      <c r="G17" s="389">
        <v>1000</v>
      </c>
      <c r="H17" s="390"/>
      <c r="I17" s="245" t="s">
        <v>689</v>
      </c>
      <c r="J17" s="391"/>
      <c r="K17" s="215"/>
    </row>
    <row r="18" spans="1:11" ht="15">
      <c r="A18" s="228" t="s">
        <v>155</v>
      </c>
      <c r="B18" s="228" t="s">
        <v>106</v>
      </c>
      <c r="C18" s="228"/>
      <c r="D18" s="228"/>
      <c r="E18" s="228"/>
      <c r="F18" s="229"/>
      <c r="G18" s="230">
        <f>SUM(G19:G19)</f>
        <v>2000</v>
      </c>
      <c r="H18" s="217"/>
      <c r="I18" s="217"/>
      <c r="J18" s="218">
        <f>COUNTIF(J19,"x")</f>
        <v>1</v>
      </c>
      <c r="K18" s="173">
        <f>K19</f>
        <v>2000</v>
      </c>
    </row>
    <row r="19" spans="1:11" ht="15">
      <c r="A19" s="32">
        <v>1</v>
      </c>
      <c r="B19" s="52" t="s">
        <v>657</v>
      </c>
      <c r="C19" s="52" t="s">
        <v>107</v>
      </c>
      <c r="D19" s="52" t="s">
        <v>108</v>
      </c>
      <c r="E19" s="75" t="s">
        <v>109</v>
      </c>
      <c r="F19" s="112" t="s">
        <v>994</v>
      </c>
      <c r="G19" s="392">
        <v>2000</v>
      </c>
      <c r="H19" s="393"/>
      <c r="I19" s="34" t="s">
        <v>689</v>
      </c>
      <c r="J19" s="13" t="s">
        <v>689</v>
      </c>
      <c r="K19" s="394">
        <f>G19</f>
        <v>2000</v>
      </c>
    </row>
    <row r="20" spans="1:11" ht="15">
      <c r="A20" s="168" t="s">
        <v>216</v>
      </c>
      <c r="B20" s="168" t="s">
        <v>654</v>
      </c>
      <c r="C20" s="168"/>
      <c r="D20" s="168"/>
      <c r="E20" s="168"/>
      <c r="F20" s="169"/>
      <c r="G20" s="216">
        <v>400000</v>
      </c>
      <c r="H20" s="291"/>
      <c r="I20" s="291"/>
      <c r="J20" s="218">
        <f>COUNTIF(J21,"x")</f>
        <v>1</v>
      </c>
      <c r="K20" s="395">
        <f>K21</f>
        <v>400000</v>
      </c>
    </row>
    <row r="21" spans="1:11" ht="15">
      <c r="A21" s="396">
        <v>1</v>
      </c>
      <c r="B21" s="396" t="s">
        <v>676</v>
      </c>
      <c r="C21" s="396"/>
      <c r="D21" s="396" t="s">
        <v>655</v>
      </c>
      <c r="E21" s="397"/>
      <c r="F21" s="396" t="s">
        <v>58</v>
      </c>
      <c r="G21" s="457">
        <v>400000</v>
      </c>
      <c r="H21" s="398"/>
      <c r="I21" s="398" t="s">
        <v>689</v>
      </c>
      <c r="J21" s="24" t="s">
        <v>689</v>
      </c>
      <c r="K21" s="394">
        <f>G21</f>
        <v>400000</v>
      </c>
    </row>
    <row r="22" spans="1:11" ht="15">
      <c r="A22" s="490" t="s">
        <v>795</v>
      </c>
      <c r="B22" s="491"/>
      <c r="C22" s="492"/>
      <c r="D22" s="501">
        <v>6</v>
      </c>
      <c r="E22" s="502"/>
      <c r="F22" s="275" t="s">
        <v>794</v>
      </c>
      <c r="G22" s="59">
        <f>G12+G15+G18+G20</f>
        <v>638000</v>
      </c>
      <c r="H22" s="59"/>
      <c r="I22" s="59"/>
      <c r="J22" s="276">
        <f>J12+J15+J18+J20</f>
        <v>4</v>
      </c>
      <c r="K22" s="59">
        <f>K12+K15+K18+K20</f>
        <v>552000</v>
      </c>
    </row>
    <row r="23" spans="1:10" ht="15">
      <c r="A23" s="119"/>
      <c r="B23" s="119"/>
      <c r="C23" s="119"/>
      <c r="D23" s="277"/>
      <c r="E23" s="277"/>
      <c r="F23" s="278"/>
      <c r="G23" s="121"/>
      <c r="H23" s="121"/>
      <c r="I23" s="121"/>
      <c r="J23" s="121"/>
    </row>
    <row r="24" spans="1:10" ht="15" customHeight="1">
      <c r="A24" s="122"/>
      <c r="B24" s="123"/>
      <c r="C24" s="124"/>
      <c r="D24" s="125"/>
      <c r="E24" s="125"/>
      <c r="F24" s="126"/>
      <c r="G24" s="127"/>
      <c r="H24" s="127"/>
      <c r="I24" s="127"/>
      <c r="J24" s="127"/>
    </row>
    <row r="25" spans="1:10" ht="15.75" customHeight="1">
      <c r="A25" s="122"/>
      <c r="B25" s="514" t="s">
        <v>855</v>
      </c>
      <c r="C25" s="519" t="s">
        <v>856</v>
      </c>
      <c r="D25" s="519"/>
      <c r="E25" s="519"/>
      <c r="F25" s="519"/>
      <c r="G25" s="519"/>
      <c r="H25" s="519"/>
      <c r="I25" s="519"/>
      <c r="J25" s="519"/>
    </row>
    <row r="26" spans="1:10" ht="16.5" customHeight="1">
      <c r="A26" s="279"/>
      <c r="B26" s="514"/>
      <c r="C26" s="519" t="s">
        <v>857</v>
      </c>
      <c r="D26" s="519"/>
      <c r="E26" s="519"/>
      <c r="F26" s="519"/>
      <c r="G26" s="519"/>
      <c r="H26" s="519"/>
      <c r="I26" s="519"/>
      <c r="J26" s="519"/>
    </row>
    <row r="27" spans="6:10" ht="18.75">
      <c r="F27" s="548"/>
      <c r="G27" s="548"/>
      <c r="H27" s="548"/>
      <c r="I27" s="548"/>
      <c r="J27" s="548"/>
    </row>
    <row r="28" spans="2:10" ht="18.75">
      <c r="B28" s="399"/>
      <c r="C28" s="399"/>
      <c r="D28" s="399"/>
      <c r="E28" s="400"/>
      <c r="F28" s="489"/>
      <c r="G28" s="489"/>
      <c r="H28" s="489"/>
      <c r="I28" s="489"/>
      <c r="J28" s="489"/>
    </row>
  </sheetData>
  <sheetProtection/>
  <mergeCells count="27">
    <mergeCell ref="A4:C4"/>
    <mergeCell ref="F4:J4"/>
    <mergeCell ref="A2:C2"/>
    <mergeCell ref="D2:J2"/>
    <mergeCell ref="A3:C3"/>
    <mergeCell ref="D3:J3"/>
    <mergeCell ref="K9:K11"/>
    <mergeCell ref="A10:A11"/>
    <mergeCell ref="B10:B11"/>
    <mergeCell ref="C10:C11"/>
    <mergeCell ref="D10:D11"/>
    <mergeCell ref="E10:E11"/>
    <mergeCell ref="F10:F11"/>
    <mergeCell ref="A22:C22"/>
    <mergeCell ref="D22:E22"/>
    <mergeCell ref="A5:J5"/>
    <mergeCell ref="A7:J7"/>
    <mergeCell ref="H9:J9"/>
    <mergeCell ref="F28:J28"/>
    <mergeCell ref="G10:G11"/>
    <mergeCell ref="H10:H11"/>
    <mergeCell ref="I10:I11"/>
    <mergeCell ref="J10:J11"/>
    <mergeCell ref="B25:B26"/>
    <mergeCell ref="C25:J25"/>
    <mergeCell ref="C26:J26"/>
    <mergeCell ref="F27:J27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21"/>
  <sheetViews>
    <sheetView zoomScalePageLayoutView="0" workbookViewId="0" topLeftCell="A1">
      <selection activeCell="D33" sqref="D33"/>
    </sheetView>
  </sheetViews>
  <sheetFormatPr defaultColWidth="9.140625" defaultRowHeight="15"/>
  <cols>
    <col min="1" max="1" width="3.421875" style="0" customWidth="1"/>
    <col min="2" max="2" width="15.00390625" style="74" customWidth="1"/>
    <col min="3" max="3" width="22.8515625" style="74" customWidth="1"/>
    <col min="4" max="4" width="26.140625" style="74" customWidth="1"/>
    <col min="5" max="5" width="14.421875" style="85" customWidth="1"/>
    <col min="6" max="6" width="21.8515625" style="74" customWidth="1"/>
    <col min="7" max="7" width="11.28125" style="0" customWidth="1"/>
    <col min="8" max="8" width="6.7109375" style="0" hidden="1" customWidth="1"/>
    <col min="9" max="9" width="5.8515625" style="0" hidden="1" customWidth="1"/>
    <col min="10" max="10" width="6.140625" style="0" customWidth="1"/>
    <col min="11" max="11" width="18.140625" style="0" customWidth="1"/>
  </cols>
  <sheetData>
    <row r="1" ht="11.25" customHeight="1"/>
    <row r="2" spans="1:10" ht="18.75">
      <c r="A2" s="503" t="s">
        <v>755</v>
      </c>
      <c r="B2" s="503"/>
      <c r="C2" s="503"/>
      <c r="D2" s="489" t="s">
        <v>756</v>
      </c>
      <c r="E2" s="489"/>
      <c r="F2" s="489"/>
      <c r="G2" s="489"/>
      <c r="H2" s="489"/>
      <c r="I2" s="489"/>
      <c r="J2" s="489"/>
    </row>
    <row r="3" spans="1:10" ht="18.75">
      <c r="A3" s="489" t="s">
        <v>752</v>
      </c>
      <c r="B3" s="489"/>
      <c r="C3" s="489"/>
      <c r="D3" s="489" t="s">
        <v>753</v>
      </c>
      <c r="E3" s="489"/>
      <c r="F3" s="489"/>
      <c r="G3" s="489"/>
      <c r="H3" s="489"/>
      <c r="I3" s="489"/>
      <c r="J3" s="489"/>
    </row>
    <row r="4" spans="1:10" ht="18.75">
      <c r="A4" s="503"/>
      <c r="B4" s="503"/>
      <c r="C4" s="503"/>
      <c r="D4" s="158"/>
      <c r="E4" s="159"/>
      <c r="F4" s="503"/>
      <c r="G4" s="503"/>
      <c r="H4" s="503"/>
      <c r="I4" s="503"/>
      <c r="J4" s="503"/>
    </row>
    <row r="5" spans="1:10" ht="18.75">
      <c r="A5" s="503" t="s">
        <v>754</v>
      </c>
      <c r="B5" s="503"/>
      <c r="C5" s="503"/>
      <c r="D5" s="503"/>
      <c r="E5" s="503"/>
      <c r="F5" s="503"/>
      <c r="G5" s="503"/>
      <c r="H5" s="503"/>
      <c r="I5" s="503"/>
      <c r="J5" s="503"/>
    </row>
    <row r="6" spans="1:10" ht="16.5">
      <c r="A6" s="160"/>
      <c r="B6" s="160"/>
      <c r="C6" s="160"/>
      <c r="D6" s="160"/>
      <c r="E6" s="161"/>
      <c r="F6" s="160"/>
      <c r="G6" s="160"/>
      <c r="H6" s="160"/>
      <c r="I6" s="160"/>
      <c r="J6" s="160"/>
    </row>
    <row r="7" spans="1:10" ht="39" customHeight="1">
      <c r="A7" s="504" t="s">
        <v>836</v>
      </c>
      <c r="B7" s="504"/>
      <c r="C7" s="504"/>
      <c r="D7" s="504"/>
      <c r="E7" s="504"/>
      <c r="F7" s="504"/>
      <c r="G7" s="504"/>
      <c r="H7" s="504"/>
      <c r="I7" s="504"/>
      <c r="J7" s="504"/>
    </row>
    <row r="8" spans="1:10" ht="18.75">
      <c r="A8" s="162"/>
      <c r="B8" s="162"/>
      <c r="C8" s="162"/>
      <c r="D8" s="162"/>
      <c r="E8" s="163"/>
      <c r="F8" s="162"/>
      <c r="G8" s="162"/>
      <c r="H8" s="162"/>
      <c r="I8" s="162"/>
      <c r="J8" s="162"/>
    </row>
    <row r="9" spans="1:11" ht="15">
      <c r="A9" s="164" t="s">
        <v>358</v>
      </c>
      <c r="B9" s="165"/>
      <c r="C9" s="165"/>
      <c r="D9" s="165"/>
      <c r="E9" s="166"/>
      <c r="F9" s="165"/>
      <c r="G9" s="167"/>
      <c r="H9" s="485"/>
      <c r="I9" s="485"/>
      <c r="J9" s="485"/>
      <c r="K9" s="486" t="s">
        <v>858</v>
      </c>
    </row>
    <row r="10" spans="1:11" ht="15" customHeight="1">
      <c r="A10" s="487" t="s">
        <v>0</v>
      </c>
      <c r="B10" s="487" t="s">
        <v>681</v>
      </c>
      <c r="C10" s="487" t="s">
        <v>1</v>
      </c>
      <c r="D10" s="487" t="s">
        <v>2</v>
      </c>
      <c r="E10" s="487" t="s">
        <v>3</v>
      </c>
      <c r="F10" s="488" t="s">
        <v>692</v>
      </c>
      <c r="G10" s="497" t="s">
        <v>691</v>
      </c>
      <c r="H10" s="498" t="s">
        <v>690</v>
      </c>
      <c r="I10" s="498" t="s">
        <v>656</v>
      </c>
      <c r="J10" s="498" t="s">
        <v>800</v>
      </c>
      <c r="K10" s="526"/>
    </row>
    <row r="11" spans="1:11" ht="32.25" customHeight="1">
      <c r="A11" s="487"/>
      <c r="B11" s="487"/>
      <c r="C11" s="487"/>
      <c r="D11" s="487"/>
      <c r="E11" s="487"/>
      <c r="F11" s="488"/>
      <c r="G11" s="523"/>
      <c r="H11" s="499"/>
      <c r="I11" s="500"/>
      <c r="J11" s="500"/>
      <c r="K11" s="526"/>
    </row>
    <row r="12" spans="1:11" ht="15">
      <c r="A12" s="168" t="s">
        <v>4</v>
      </c>
      <c r="B12" s="168" t="s">
        <v>358</v>
      </c>
      <c r="C12" s="168"/>
      <c r="D12" s="168"/>
      <c r="E12" s="168"/>
      <c r="F12" s="169"/>
      <c r="G12" s="170"/>
      <c r="H12" s="171"/>
      <c r="I12" s="171"/>
      <c r="J12" s="172"/>
      <c r="K12" s="129"/>
    </row>
    <row r="13" spans="1:11" ht="30">
      <c r="A13" s="174">
        <v>1</v>
      </c>
      <c r="B13" s="401"/>
      <c r="C13" s="402" t="s">
        <v>362</v>
      </c>
      <c r="D13" s="403" t="s">
        <v>852</v>
      </c>
      <c r="E13" s="402" t="s">
        <v>363</v>
      </c>
      <c r="F13" s="404" t="s">
        <v>995</v>
      </c>
      <c r="G13" s="405">
        <v>5000</v>
      </c>
      <c r="H13" s="406"/>
      <c r="I13" s="305" t="s">
        <v>689</v>
      </c>
      <c r="J13" s="407" t="s">
        <v>689</v>
      </c>
      <c r="K13" s="222">
        <f>G13</f>
        <v>5000</v>
      </c>
    </row>
    <row r="14" spans="1:11" ht="15">
      <c r="A14" s="210">
        <v>2</v>
      </c>
      <c r="B14" s="210"/>
      <c r="C14" s="210" t="s">
        <v>493</v>
      </c>
      <c r="D14" s="210" t="s">
        <v>494</v>
      </c>
      <c r="E14" s="408"/>
      <c r="F14" s="271" t="s">
        <v>996</v>
      </c>
      <c r="G14" s="272">
        <v>10000</v>
      </c>
      <c r="H14" s="273"/>
      <c r="I14" s="245" t="s">
        <v>689</v>
      </c>
      <c r="J14" s="274"/>
      <c r="K14" s="215"/>
    </row>
    <row r="15" spans="1:11" ht="15">
      <c r="A15" s="490" t="s">
        <v>795</v>
      </c>
      <c r="B15" s="491"/>
      <c r="C15" s="492"/>
      <c r="D15" s="501">
        <v>2</v>
      </c>
      <c r="E15" s="502"/>
      <c r="F15" s="275" t="s">
        <v>794</v>
      </c>
      <c r="G15" s="59">
        <f>SUM(G13:G14)</f>
        <v>15000</v>
      </c>
      <c r="H15" s="59"/>
      <c r="I15" s="59"/>
      <c r="J15" s="276">
        <v>1</v>
      </c>
      <c r="K15" s="59">
        <f>SUM(K13:K14)</f>
        <v>5000</v>
      </c>
    </row>
    <row r="16" spans="1:10" ht="15">
      <c r="A16" s="119"/>
      <c r="B16" s="119"/>
      <c r="C16" s="119"/>
      <c r="D16" s="277"/>
      <c r="E16" s="277"/>
      <c r="F16" s="278"/>
      <c r="G16" s="121"/>
      <c r="H16" s="121"/>
      <c r="I16" s="121"/>
      <c r="J16" s="121"/>
    </row>
    <row r="17" spans="1:10" ht="15" customHeight="1">
      <c r="A17" s="122"/>
      <c r="B17" s="123"/>
      <c r="C17" s="124"/>
      <c r="D17" s="125"/>
      <c r="E17" s="125"/>
      <c r="F17" s="126"/>
      <c r="G17" s="127"/>
      <c r="H17" s="127"/>
      <c r="I17" s="127"/>
      <c r="J17" s="127"/>
    </row>
    <row r="18" spans="1:10" ht="15.75" customHeight="1">
      <c r="A18" s="122"/>
      <c r="B18" s="514" t="s">
        <v>855</v>
      </c>
      <c r="C18" s="519" t="s">
        <v>856</v>
      </c>
      <c r="D18" s="519"/>
      <c r="E18" s="519"/>
      <c r="F18" s="519"/>
      <c r="G18" s="519"/>
      <c r="H18" s="519"/>
      <c r="I18" s="519"/>
      <c r="J18" s="519"/>
    </row>
    <row r="19" spans="1:10" ht="16.5" customHeight="1">
      <c r="A19" s="279"/>
      <c r="B19" s="514"/>
      <c r="C19" s="519" t="s">
        <v>857</v>
      </c>
      <c r="D19" s="519"/>
      <c r="E19" s="519"/>
      <c r="F19" s="519"/>
      <c r="G19" s="519"/>
      <c r="H19" s="519"/>
      <c r="I19" s="519"/>
      <c r="J19" s="519"/>
    </row>
    <row r="20" spans="6:10" ht="18.75">
      <c r="F20" s="548"/>
      <c r="G20" s="548"/>
      <c r="H20" s="548"/>
      <c r="I20" s="548"/>
      <c r="J20" s="548"/>
    </row>
    <row r="21" spans="2:10" ht="18.75">
      <c r="B21" s="399"/>
      <c r="C21" s="399"/>
      <c r="D21" s="399"/>
      <c r="E21" s="400"/>
      <c r="F21" s="489"/>
      <c r="G21" s="489"/>
      <c r="H21" s="489"/>
      <c r="I21" s="489"/>
      <c r="J21" s="489"/>
    </row>
  </sheetData>
  <sheetProtection/>
  <mergeCells count="27">
    <mergeCell ref="A4:C4"/>
    <mergeCell ref="F4:J4"/>
    <mergeCell ref="A2:C2"/>
    <mergeCell ref="D2:J2"/>
    <mergeCell ref="A3:C3"/>
    <mergeCell ref="D3:J3"/>
    <mergeCell ref="K9:K11"/>
    <mergeCell ref="A10:A11"/>
    <mergeCell ref="B10:B11"/>
    <mergeCell ref="C10:C11"/>
    <mergeCell ref="D10:D11"/>
    <mergeCell ref="E10:E11"/>
    <mergeCell ref="F10:F11"/>
    <mergeCell ref="A15:C15"/>
    <mergeCell ref="D15:E15"/>
    <mergeCell ref="A5:J5"/>
    <mergeCell ref="A7:J7"/>
    <mergeCell ref="H9:J9"/>
    <mergeCell ref="F21:J21"/>
    <mergeCell ref="G10:G11"/>
    <mergeCell ref="H10:H11"/>
    <mergeCell ref="I10:I11"/>
    <mergeCell ref="J10:J11"/>
    <mergeCell ref="B18:B19"/>
    <mergeCell ref="C18:J18"/>
    <mergeCell ref="C19:J19"/>
    <mergeCell ref="F20:J20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User</cp:lastModifiedBy>
  <cp:lastPrinted>2019-04-18T00:21:07Z</cp:lastPrinted>
  <dcterms:created xsi:type="dcterms:W3CDTF">2016-10-13T00:29:00Z</dcterms:created>
  <dcterms:modified xsi:type="dcterms:W3CDTF">2019-07-10T07:53:49Z</dcterms:modified>
  <cp:category/>
  <cp:version/>
  <cp:contentType/>
  <cp:contentStatus/>
</cp:coreProperties>
</file>